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D0THBTS_T_DAMPERO\Documents\Travaux_BTS\BTS\BTS2022\4_SOIR\Sortie_filt12_secret\Tableaux\fiches\"/>
    </mc:Choice>
  </mc:AlternateContent>
  <xr:revisionPtr revIDLastSave="0" documentId="8_{668C062D-EE72-48DF-9606-C084C5357E45}" xr6:coauthVersionLast="47" xr6:coauthVersionMax="47" xr10:uidLastSave="{00000000-0000-0000-0000-000000000000}"/>
  <bookViews>
    <workbookView xWindow="3345" yWindow="1485" windowWidth="21600" windowHeight="11385" tabRatio="1000" xr2:uid="{00000000-000D-0000-FFFF-FFFF00000000}"/>
  </bookViews>
  <sheets>
    <sheet name="Lisez-moi" sheetId="18" r:id="rId1"/>
    <sheet name="Rattachement" sheetId="1" r:id="rId2"/>
    <sheet name="CRIS" sheetId="15" r:id="rId3"/>
    <sheet name="Chiffres-clés" sheetId="11" r:id="rId4"/>
    <sheet name="Croisement avec la NAF" sheetId="5" r:id="rId5"/>
    <sheet name="Emploi" sheetId="4" r:id="rId6"/>
    <sheet name="Emploi_femmes" sheetId="16" r:id="rId7"/>
    <sheet name="Emploi_hommes" sheetId="17" r:id="rId8"/>
    <sheet name="Salaires" sheetId="8" r:id="rId9"/>
    <sheet name="Entreprises" sheetId="9" r:id="rId10"/>
    <sheet name="Tab" sheetId="14" state="hidden" r:id="rId11"/>
    <sheet name="Tab1" sheetId="13" state="hidden" r:id="rId12"/>
  </sheets>
  <definedNames>
    <definedName name="_ftn1" localSheetId="0">'Lisez-moi'!#REF!</definedName>
    <definedName name="_ftnref1" localSheetId="0">'Lisez-moi'!#REF!</definedName>
    <definedName name="_xlnm.Print_Area" localSheetId="2">CRIS!$A$1:$C$99</definedName>
    <definedName name="_xlnm.Print_Area" localSheetId="4">'Croisement avec la NAF'!$A$1:$D$59</definedName>
    <definedName name="_xlnm.Print_Area" localSheetId="5">Emploi!$A$1:$D$87</definedName>
    <definedName name="_xlnm.Print_Area" localSheetId="6">Emploi_femmes!$A$1:$D$69</definedName>
    <definedName name="_xlnm.Print_Area" localSheetId="7">Emploi_hommes!$A$1:$D$69</definedName>
    <definedName name="_xlnm.Print_Area" localSheetId="1">Rattachement!$A$1:$B$87</definedName>
    <definedName name="_xlnm.Print_Area" localSheetId="8">Salaires!$A$1:$D$83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1" l="1"/>
  <c r="B36" i="1"/>
  <c r="B37" i="1"/>
  <c r="B38" i="1"/>
  <c r="B39" i="1"/>
  <c r="B40" i="1"/>
  <c r="B41" i="1"/>
  <c r="B42" i="1"/>
  <c r="B43" i="1"/>
  <c r="B44" i="1"/>
  <c r="B45" i="1"/>
  <c r="B46" i="1"/>
  <c r="B47" i="1"/>
  <c r="B48" i="1"/>
  <c r="B49" i="1"/>
  <c r="B50" i="1"/>
  <c r="B51" i="1"/>
  <c r="B52" i="1"/>
  <c r="B53" i="1"/>
  <c r="B54" i="1"/>
  <c r="B55" i="1"/>
  <c r="B56" i="1"/>
  <c r="B57" i="1"/>
  <c r="B58" i="1"/>
  <c r="B59" i="1"/>
  <c r="B7" i="1"/>
  <c r="B8" i="1"/>
  <c r="B9" i="1"/>
  <c r="B10" i="1"/>
  <c r="B11" i="1"/>
  <c r="B12" i="1"/>
  <c r="B13" i="1"/>
  <c r="B14" i="1"/>
  <c r="B20" i="1"/>
  <c r="B21" i="1"/>
  <c r="B22" i="1"/>
  <c r="B23" i="1"/>
  <c r="B24" i="1"/>
  <c r="B25" i="1"/>
  <c r="B26" i="1"/>
  <c r="B27" i="1"/>
  <c r="B28" i="1"/>
  <c r="B29" i="1"/>
  <c r="B30" i="1"/>
  <c r="B31" i="1"/>
  <c r="B32" i="1"/>
  <c r="B33" i="1"/>
  <c r="B34"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8" i="1"/>
  <c r="A9" i="1"/>
  <c r="A10" i="1"/>
  <c r="A11" i="1"/>
  <c r="A12" i="1"/>
  <c r="A13" i="1"/>
  <c r="A14" i="1"/>
  <c r="A15" i="1"/>
  <c r="A16" i="1"/>
  <c r="A17" i="1"/>
  <c r="A18" i="1"/>
  <c r="A19" i="1"/>
  <c r="B18" i="13"/>
  <c r="C23" i="5" s="1"/>
  <c r="B19" i="13"/>
  <c r="C24" i="5" s="1"/>
  <c r="B20" i="13"/>
  <c r="C25" i="5" s="1"/>
  <c r="B21" i="13"/>
  <c r="C26" i="5"/>
  <c r="B22" i="13"/>
  <c r="C27" i="5" s="1"/>
  <c r="B23" i="13"/>
  <c r="C28" i="5" s="1"/>
  <c r="B24" i="13"/>
  <c r="C29" i="5" s="1"/>
  <c r="B25" i="13"/>
  <c r="C30" i="5" s="1"/>
  <c r="B26" i="13"/>
  <c r="C31" i="5" s="1"/>
  <c r="B9" i="13"/>
  <c r="D22" i="5" s="1"/>
  <c r="V5" i="13" s="1"/>
  <c r="A36" i="5"/>
  <c r="B36" i="5"/>
  <c r="B44" i="13"/>
  <c r="C36" i="5" s="1"/>
  <c r="A37" i="5"/>
  <c r="B37" i="5"/>
  <c r="B45" i="13"/>
  <c r="C37" i="5" s="1"/>
  <c r="A38" i="5"/>
  <c r="B38" i="5"/>
  <c r="B46" i="13"/>
  <c r="C38" i="5" s="1"/>
  <c r="A39" i="5"/>
  <c r="B39" i="5"/>
  <c r="B47" i="13"/>
  <c r="C39" i="5" s="1"/>
  <c r="A40" i="5"/>
  <c r="B40" i="5"/>
  <c r="B48" i="13"/>
  <c r="C40" i="5" s="1"/>
  <c r="A41" i="5"/>
  <c r="B41" i="5"/>
  <c r="B49" i="13"/>
  <c r="C41" i="5" s="1"/>
  <c r="A42" i="5"/>
  <c r="B42" i="5"/>
  <c r="B50" i="13"/>
  <c r="C42" i="5" s="1"/>
  <c r="A43" i="5"/>
  <c r="B43" i="5"/>
  <c r="B51" i="13"/>
  <c r="C43" i="5" s="1"/>
  <c r="A44" i="5"/>
  <c r="B44" i="5"/>
  <c r="B52" i="13"/>
  <c r="C44" i="5" s="1"/>
  <c r="A45" i="5"/>
  <c r="B45" i="5"/>
  <c r="B53" i="13"/>
  <c r="C45" i="5" s="1"/>
  <c r="B3" i="9"/>
  <c r="B3" i="1" s="1"/>
  <c r="P1" i="13"/>
  <c r="B2" i="9" s="1"/>
  <c r="F22" i="13"/>
  <c r="B50" i="8" s="1"/>
  <c r="F67" i="13"/>
  <c r="C50" i="8" s="1"/>
  <c r="F112" i="13"/>
  <c r="D50" i="8" s="1"/>
  <c r="F23" i="13"/>
  <c r="B51" i="8" s="1"/>
  <c r="F68" i="13"/>
  <c r="C51" i="8" s="1"/>
  <c r="F113" i="13"/>
  <c r="D51" i="8" s="1"/>
  <c r="F24" i="13"/>
  <c r="K20" i="13" s="1"/>
  <c r="F69" i="13"/>
  <c r="C52" i="8" s="1"/>
  <c r="F114" i="13"/>
  <c r="D52" i="8" s="1"/>
  <c r="F25" i="13"/>
  <c r="B53" i="8" s="1"/>
  <c r="F70" i="13"/>
  <c r="C53" i="8" s="1"/>
  <c r="F115" i="13"/>
  <c r="D53" i="8" s="1"/>
  <c r="F26" i="13"/>
  <c r="B54" i="8" s="1"/>
  <c r="F71" i="13"/>
  <c r="C54" i="8" s="1"/>
  <c r="F116" i="13"/>
  <c r="D54" i="8" s="1"/>
  <c r="F27" i="13"/>
  <c r="B55" i="8" s="1"/>
  <c r="F72" i="13"/>
  <c r="C55" i="8" s="1"/>
  <c r="F117" i="13"/>
  <c r="D55" i="8" s="1"/>
  <c r="F28" i="13"/>
  <c r="B56" i="8" s="1"/>
  <c r="F73" i="13"/>
  <c r="C56" i="8" s="1"/>
  <c r="F118" i="13"/>
  <c r="D56" i="8" s="1"/>
  <c r="F29" i="13"/>
  <c r="K25" i="13" s="1"/>
  <c r="B57" i="8"/>
  <c r="F74" i="13"/>
  <c r="C57" i="8"/>
  <c r="F119" i="13"/>
  <c r="D57" i="8" s="1"/>
  <c r="F30" i="13"/>
  <c r="B58" i="8" s="1"/>
  <c r="F75" i="13"/>
  <c r="C58" i="8"/>
  <c r="F120" i="13"/>
  <c r="D58" i="8"/>
  <c r="F31" i="13"/>
  <c r="B59" i="8" s="1"/>
  <c r="F76" i="13"/>
  <c r="C59" i="8" s="1"/>
  <c r="F121" i="13"/>
  <c r="D59" i="8" s="1"/>
  <c r="F32" i="13"/>
  <c r="B60" i="8" s="1"/>
  <c r="F77" i="13"/>
  <c r="C60" i="8"/>
  <c r="F122" i="13"/>
  <c r="D60" i="8"/>
  <c r="P2" i="13"/>
  <c r="B31" i="8" s="1"/>
  <c r="B30" i="11" s="1"/>
  <c r="P17" i="13"/>
  <c r="C31" i="8" s="1"/>
  <c r="C30" i="11" s="1"/>
  <c r="P32" i="13"/>
  <c r="D31" i="8" s="1"/>
  <c r="D30" i="11" s="1"/>
  <c r="F11" i="13"/>
  <c r="B17" i="8" s="1"/>
  <c r="P3" i="13"/>
  <c r="B32" i="8" s="1"/>
  <c r="P18" i="13"/>
  <c r="C32" i="8" s="1"/>
  <c r="P33" i="13"/>
  <c r="D32" i="8" s="1"/>
  <c r="F12" i="13"/>
  <c r="B18" i="8" s="1"/>
  <c r="P4" i="13"/>
  <c r="B33" i="8" s="1"/>
  <c r="P19" i="13"/>
  <c r="C33" i="8" s="1"/>
  <c r="P34" i="13"/>
  <c r="D33" i="8" s="1"/>
  <c r="F13" i="13"/>
  <c r="B19" i="8" s="1"/>
  <c r="P5" i="13"/>
  <c r="B34" i="8" s="1"/>
  <c r="P20" i="13"/>
  <c r="C34" i="8" s="1"/>
  <c r="P35" i="13"/>
  <c r="D34" i="8" s="1"/>
  <c r="F14" i="13"/>
  <c r="B20" i="8" s="1"/>
  <c r="P6" i="13"/>
  <c r="B35" i="8" s="1"/>
  <c r="P21" i="13"/>
  <c r="C35" i="8" s="1"/>
  <c r="P36" i="13"/>
  <c r="D35" i="8" s="1"/>
  <c r="P7" i="13"/>
  <c r="B36" i="8" s="1"/>
  <c r="P22" i="13"/>
  <c r="C36" i="8" s="1"/>
  <c r="P37" i="13"/>
  <c r="D36" i="8" s="1"/>
  <c r="P8" i="13"/>
  <c r="B37" i="8" s="1"/>
  <c r="P23" i="13"/>
  <c r="C37" i="8" s="1"/>
  <c r="P38" i="13"/>
  <c r="D37" i="8" s="1"/>
  <c r="P9" i="13"/>
  <c r="B38" i="8" s="1"/>
  <c r="P24" i="13"/>
  <c r="C38" i="8" s="1"/>
  <c r="P39" i="13"/>
  <c r="D38" i="8" s="1"/>
  <c r="P10" i="13"/>
  <c r="B39" i="8" s="1"/>
  <c r="P25" i="13"/>
  <c r="C39" i="8" s="1"/>
  <c r="P40" i="13"/>
  <c r="D39" i="8" s="1"/>
  <c r="P11" i="13"/>
  <c r="B40" i="8" s="1"/>
  <c r="P26" i="13"/>
  <c r="C40" i="8" s="1"/>
  <c r="P41" i="13"/>
  <c r="D40" i="8" s="1"/>
  <c r="P12" i="13"/>
  <c r="B41" i="8" s="1"/>
  <c r="P27" i="13"/>
  <c r="C41" i="8" s="1"/>
  <c r="P42" i="13"/>
  <c r="D41" i="8" s="1"/>
  <c r="P13" i="13"/>
  <c r="B42" i="8" s="1"/>
  <c r="P28" i="13"/>
  <c r="C42" i="8" s="1"/>
  <c r="P43" i="13"/>
  <c r="D42" i="8" s="1"/>
  <c r="P14" i="13"/>
  <c r="B43" i="8" s="1"/>
  <c r="P29" i="13"/>
  <c r="C43" i="8" s="1"/>
  <c r="P44" i="13"/>
  <c r="D43" i="8" s="1"/>
  <c r="B3" i="8"/>
  <c r="B34" i="13"/>
  <c r="D21" i="5" s="1"/>
  <c r="D20" i="5" s="1"/>
  <c r="B17" i="13"/>
  <c r="C21" i="5" s="1"/>
  <c r="C20" i="5" s="1"/>
  <c r="D7" i="13"/>
  <c r="D12" i="4"/>
  <c r="D12" i="11" s="1"/>
  <c r="D5" i="13"/>
  <c r="C12" i="4" s="1"/>
  <c r="C12" i="11" s="1"/>
  <c r="D3" i="13"/>
  <c r="B12" i="4" s="1"/>
  <c r="B12" i="11" s="1"/>
  <c r="F42" i="13"/>
  <c r="B75" i="8"/>
  <c r="F41" i="13"/>
  <c r="B74" i="8" s="1"/>
  <c r="F40" i="13"/>
  <c r="B73" i="8" s="1"/>
  <c r="F39" i="13"/>
  <c r="B72" i="8"/>
  <c r="D18" i="13"/>
  <c r="B28" i="4" s="1"/>
  <c r="O50" i="13"/>
  <c r="D17" i="13"/>
  <c r="B27" i="4" s="1"/>
  <c r="O49" i="13"/>
  <c r="D16" i="13"/>
  <c r="B26" i="4"/>
  <c r="O48" i="13"/>
  <c r="D15" i="13"/>
  <c r="B25" i="4" s="1"/>
  <c r="B19" i="11" s="1"/>
  <c r="O47" i="13"/>
  <c r="O34" i="13"/>
  <c r="O33" i="13"/>
  <c r="O32" i="13"/>
  <c r="O31" i="13"/>
  <c r="M182" i="13"/>
  <c r="M181" i="13"/>
  <c r="M180" i="13"/>
  <c r="M179" i="13"/>
  <c r="M178" i="13"/>
  <c r="M177" i="13"/>
  <c r="M176" i="13"/>
  <c r="M175" i="13"/>
  <c r="M174" i="13"/>
  <c r="M173" i="13"/>
  <c r="M172" i="13"/>
  <c r="M171" i="13"/>
  <c r="M170" i="13"/>
  <c r="M169" i="13"/>
  <c r="M168" i="13"/>
  <c r="M167" i="13"/>
  <c r="M166" i="13"/>
  <c r="M165" i="13"/>
  <c r="M164" i="13"/>
  <c r="M163" i="13"/>
  <c r="M162" i="13"/>
  <c r="M161" i="13"/>
  <c r="M160" i="13"/>
  <c r="M159" i="13"/>
  <c r="M158" i="13"/>
  <c r="M157" i="13"/>
  <c r="D68" i="16" s="1"/>
  <c r="M156" i="13"/>
  <c r="D67" i="16" s="1"/>
  <c r="M155" i="13"/>
  <c r="M154" i="13"/>
  <c r="D65" i="16" s="1"/>
  <c r="M153" i="13"/>
  <c r="M152" i="13"/>
  <c r="M151" i="13"/>
  <c r="M150" i="13"/>
  <c r="M149" i="13"/>
  <c r="D59" i="16" s="1"/>
  <c r="M148" i="13"/>
  <c r="D58" i="16" s="1"/>
  <c r="M147" i="13"/>
  <c r="D57" i="16" s="1"/>
  <c r="M146" i="13"/>
  <c r="D51" i="16" s="1"/>
  <c r="M145" i="13"/>
  <c r="M144" i="13"/>
  <c r="D55" i="16" s="1"/>
  <c r="M143" i="13"/>
  <c r="D54" i="16" s="1"/>
  <c r="M142" i="13"/>
  <c r="D53" i="16" s="1"/>
  <c r="M141" i="13"/>
  <c r="M140" i="13"/>
  <c r="D47" i="16" s="1"/>
  <c r="M139" i="13"/>
  <c r="M138" i="13"/>
  <c r="M137" i="13"/>
  <c r="D44" i="16" s="1"/>
  <c r="M136" i="13"/>
  <c r="D43" i="16" s="1"/>
  <c r="M135" i="13"/>
  <c r="D42" i="16" s="1"/>
  <c r="M134" i="13"/>
  <c r="M133" i="13"/>
  <c r="M132" i="13"/>
  <c r="D38" i="16" s="1"/>
  <c r="M131" i="13"/>
  <c r="D37" i="16" s="1"/>
  <c r="M130" i="13"/>
  <c r="M129" i="13"/>
  <c r="M128" i="13"/>
  <c r="M127" i="13"/>
  <c r="M126" i="13"/>
  <c r="D33" i="16" s="1"/>
  <c r="M125" i="13"/>
  <c r="D28" i="16" s="1"/>
  <c r="M124" i="13"/>
  <c r="M123" i="13"/>
  <c r="M122" i="13"/>
  <c r="D25" i="16" s="1"/>
  <c r="M121" i="13"/>
  <c r="D24" i="16" s="1"/>
  <c r="M120" i="13"/>
  <c r="D23" i="16" s="1"/>
  <c r="M119" i="13"/>
  <c r="D22" i="16" s="1"/>
  <c r="M118" i="13"/>
  <c r="D20" i="16" s="1"/>
  <c r="M117" i="13"/>
  <c r="M116" i="13"/>
  <c r="M115" i="13"/>
  <c r="M114" i="13"/>
  <c r="M113" i="13"/>
  <c r="M112" i="13"/>
  <c r="D15" i="16" s="1"/>
  <c r="M111" i="13"/>
  <c r="M110" i="13"/>
  <c r="D13" i="16" s="1"/>
  <c r="M109" i="13"/>
  <c r="D12" i="16" s="1"/>
  <c r="M108" i="13"/>
  <c r="D11" i="16" s="1"/>
  <c r="M107" i="13"/>
  <c r="C68" i="16" s="1"/>
  <c r="M106" i="13"/>
  <c r="M105" i="13"/>
  <c r="M104" i="13"/>
  <c r="M103" i="13"/>
  <c r="C64" i="16" s="1"/>
  <c r="M102" i="13"/>
  <c r="C63" i="16" s="1"/>
  <c r="M101" i="13"/>
  <c r="M100" i="13"/>
  <c r="C60" i="16" s="1"/>
  <c r="M99" i="13"/>
  <c r="C59" i="16"/>
  <c r="M98" i="13"/>
  <c r="C58" i="16"/>
  <c r="M97" i="13"/>
  <c r="M96" i="13"/>
  <c r="C51" i="16" s="1"/>
  <c r="M95" i="13"/>
  <c r="M94" i="13"/>
  <c r="C55" i="16" s="1"/>
  <c r="M93" i="13"/>
  <c r="M92" i="13"/>
  <c r="M91" i="13"/>
  <c r="M90" i="13"/>
  <c r="C47" i="16" s="1"/>
  <c r="M89" i="13"/>
  <c r="C46" i="16" s="1"/>
  <c r="M88" i="13"/>
  <c r="C45" i="16" s="1"/>
  <c r="M87" i="13"/>
  <c r="C44" i="16"/>
  <c r="M86" i="13"/>
  <c r="C43" i="16"/>
  <c r="M85" i="13"/>
  <c r="C42" i="16" s="1"/>
  <c r="M84" i="13"/>
  <c r="C40" i="16" s="1"/>
  <c r="M83" i="13"/>
  <c r="C39" i="16"/>
  <c r="M82" i="13"/>
  <c r="M81" i="13"/>
  <c r="C37" i="16" s="1"/>
  <c r="M80" i="13"/>
  <c r="M79" i="13"/>
  <c r="M78" i="13"/>
  <c r="M77" i="13"/>
  <c r="C34" i="16" s="1"/>
  <c r="M76" i="13"/>
  <c r="C33" i="16"/>
  <c r="C31" i="16" s="1"/>
  <c r="M75" i="13"/>
  <c r="C28" i="16"/>
  <c r="M74" i="13"/>
  <c r="M73" i="13"/>
  <c r="C26" i="16" s="1"/>
  <c r="M72" i="13"/>
  <c r="C25" i="16" s="1"/>
  <c r="M71" i="13"/>
  <c r="C24" i="16" s="1"/>
  <c r="M70" i="13"/>
  <c r="M69" i="13"/>
  <c r="M68" i="13"/>
  <c r="M67" i="13"/>
  <c r="C19" i="16" s="1"/>
  <c r="M66" i="13"/>
  <c r="C18" i="16" s="1"/>
  <c r="M65" i="13"/>
  <c r="C17" i="16" s="1"/>
  <c r="M64" i="13"/>
  <c r="M63" i="13"/>
  <c r="M62" i="13"/>
  <c r="C15" i="16" s="1"/>
  <c r="M61" i="13"/>
  <c r="C14" i="16" s="1"/>
  <c r="M60" i="13"/>
  <c r="M59" i="13"/>
  <c r="C12" i="16" s="1"/>
  <c r="M58" i="13"/>
  <c r="M57" i="13"/>
  <c r="B68" i="16" s="1"/>
  <c r="M56" i="13"/>
  <c r="M55" i="13"/>
  <c r="B66" i="16" s="1"/>
  <c r="M54" i="13"/>
  <c r="B65" i="16" s="1"/>
  <c r="M53" i="13"/>
  <c r="B64" i="16" s="1"/>
  <c r="M52" i="13"/>
  <c r="B63" i="16" s="1"/>
  <c r="M51" i="13"/>
  <c r="B62" i="16" s="1"/>
  <c r="M50" i="13"/>
  <c r="B60" i="16" s="1"/>
  <c r="M49" i="13"/>
  <c r="B59" i="16" s="1"/>
  <c r="M48" i="13"/>
  <c r="B58" i="16" s="1"/>
  <c r="M47" i="13"/>
  <c r="B57" i="16" s="1"/>
  <c r="M46" i="13"/>
  <c r="M45" i="13"/>
  <c r="M44" i="13"/>
  <c r="B55" i="16" s="1"/>
  <c r="M43" i="13"/>
  <c r="B54" i="16" s="1"/>
  <c r="M42" i="13"/>
  <c r="B53" i="16" s="1"/>
  <c r="M41" i="13"/>
  <c r="B48" i="16" s="1"/>
  <c r="M40" i="13"/>
  <c r="B47" i="16" s="1"/>
  <c r="M39" i="13"/>
  <c r="B46" i="16" s="1"/>
  <c r="M38" i="13"/>
  <c r="B45" i="16" s="1"/>
  <c r="M37" i="13"/>
  <c r="B44" i="16" s="1"/>
  <c r="M36" i="13"/>
  <c r="B43" i="16" s="1"/>
  <c r="M35" i="13"/>
  <c r="B42" i="16" s="1"/>
  <c r="M34" i="13"/>
  <c r="B40" i="16" s="1"/>
  <c r="M33" i="13"/>
  <c r="B39" i="16" s="1"/>
  <c r="M32" i="13"/>
  <c r="B38" i="16" s="1"/>
  <c r="M31" i="13"/>
  <c r="B37" i="16" s="1"/>
  <c r="M30" i="13"/>
  <c r="M29" i="13"/>
  <c r="M28" i="13"/>
  <c r="B35" i="16" s="1"/>
  <c r="M27" i="13"/>
  <c r="B34" i="16" s="1"/>
  <c r="M26" i="13"/>
  <c r="B33" i="16" s="1"/>
  <c r="M25" i="13"/>
  <c r="B28" i="16" s="1"/>
  <c r="M24" i="13"/>
  <c r="M23" i="13"/>
  <c r="B26" i="16" s="1"/>
  <c r="M22" i="13"/>
  <c r="M21" i="13"/>
  <c r="B24" i="16" s="1"/>
  <c r="M20" i="13"/>
  <c r="M19" i="13"/>
  <c r="B22" i="16" s="1"/>
  <c r="M18" i="13"/>
  <c r="M17" i="13"/>
  <c r="B19" i="16" s="1"/>
  <c r="M16" i="13"/>
  <c r="B18" i="16" s="1"/>
  <c r="M15" i="13"/>
  <c r="B17" i="16" s="1"/>
  <c r="M14" i="13"/>
  <c r="M13" i="13"/>
  <c r="M12" i="13"/>
  <c r="B15" i="16" s="1"/>
  <c r="M11" i="13"/>
  <c r="B14" i="16" s="1"/>
  <c r="M10" i="13"/>
  <c r="M9" i="13"/>
  <c r="M8" i="13"/>
  <c r="M7" i="13"/>
  <c r="M6" i="13"/>
  <c r="M5" i="13"/>
  <c r="M4" i="13"/>
  <c r="M3" i="13"/>
  <c r="M2" i="13"/>
  <c r="O3" i="13"/>
  <c r="O4" i="13"/>
  <c r="O5" i="13"/>
  <c r="O6" i="13"/>
  <c r="O7" i="13"/>
  <c r="O8" i="13"/>
  <c r="O9" i="13"/>
  <c r="O10" i="13"/>
  <c r="O11" i="13"/>
  <c r="B14" i="17" s="1"/>
  <c r="O12" i="13"/>
  <c r="B15" i="17" s="1"/>
  <c r="O13" i="13"/>
  <c r="O14" i="13"/>
  <c r="O15" i="13"/>
  <c r="B17" i="17" s="1"/>
  <c r="O16" i="13"/>
  <c r="B18" i="17" s="1"/>
  <c r="O17" i="13"/>
  <c r="B19" i="17" s="1"/>
  <c r="O18" i="13"/>
  <c r="B20" i="17" s="1"/>
  <c r="O19" i="13"/>
  <c r="O20" i="13"/>
  <c r="B23" i="17" s="1"/>
  <c r="O21" i="13"/>
  <c r="B24" i="17" s="1"/>
  <c r="O22" i="13"/>
  <c r="O23" i="13"/>
  <c r="O24" i="13"/>
  <c r="B27" i="17" s="1"/>
  <c r="O25" i="13"/>
  <c r="B28" i="17" s="1"/>
  <c r="O26" i="13"/>
  <c r="B33" i="17" s="1"/>
  <c r="O27" i="13"/>
  <c r="O28" i="13"/>
  <c r="B35" i="17" s="1"/>
  <c r="O29" i="13"/>
  <c r="O30" i="13"/>
  <c r="O35" i="13"/>
  <c r="B42" i="17" s="1"/>
  <c r="O36" i="13"/>
  <c r="B43" i="17" s="1"/>
  <c r="O37" i="13"/>
  <c r="B44" i="17" s="1"/>
  <c r="O38" i="13"/>
  <c r="B45" i="17" s="1"/>
  <c r="O39" i="13"/>
  <c r="B46" i="17" s="1"/>
  <c r="O40" i="13"/>
  <c r="B47" i="17" s="1"/>
  <c r="O41" i="13"/>
  <c r="B48" i="17" s="1"/>
  <c r="O42" i="13"/>
  <c r="B53" i="17" s="1"/>
  <c r="O43" i="13"/>
  <c r="B54" i="17" s="1"/>
  <c r="O44" i="13"/>
  <c r="B55" i="17" s="1"/>
  <c r="O45" i="13"/>
  <c r="B51" i="17" s="1"/>
  <c r="O46" i="13"/>
  <c r="O51" i="13"/>
  <c r="B62" i="17" s="1"/>
  <c r="O52" i="13"/>
  <c r="B63" i="17" s="1"/>
  <c r="O53" i="13"/>
  <c r="B64" i="17" s="1"/>
  <c r="O54" i="13"/>
  <c r="B65" i="17" s="1"/>
  <c r="O55" i="13"/>
  <c r="B66" i="17" s="1"/>
  <c r="O56" i="13"/>
  <c r="B67" i="17" s="1"/>
  <c r="O57" i="13"/>
  <c r="B68" i="17" s="1"/>
  <c r="O58" i="13"/>
  <c r="C11" i="17" s="1"/>
  <c r="O59" i="13"/>
  <c r="C12" i="17" s="1"/>
  <c r="O60" i="13"/>
  <c r="C13" i="17" s="1"/>
  <c r="O61" i="13"/>
  <c r="C14" i="17" s="1"/>
  <c r="O62" i="13"/>
  <c r="O63" i="13"/>
  <c r="O64" i="13"/>
  <c r="O65" i="13"/>
  <c r="C17" i="17" s="1"/>
  <c r="O66" i="13"/>
  <c r="C18" i="17" s="1"/>
  <c r="O67" i="13"/>
  <c r="C19" i="17" s="1"/>
  <c r="O68" i="13"/>
  <c r="O69" i="13"/>
  <c r="C22" i="17" s="1"/>
  <c r="O70" i="13"/>
  <c r="C23" i="17" s="1"/>
  <c r="O71" i="13"/>
  <c r="C24" i="17" s="1"/>
  <c r="O72" i="13"/>
  <c r="C25" i="17" s="1"/>
  <c r="O73" i="13"/>
  <c r="C26" i="17" s="1"/>
  <c r="O74" i="13"/>
  <c r="C27" i="17" s="1"/>
  <c r="O75" i="13"/>
  <c r="O76" i="13"/>
  <c r="C33" i="17" s="1"/>
  <c r="O77" i="13"/>
  <c r="O78" i="13"/>
  <c r="C35" i="17" s="1"/>
  <c r="O79" i="13"/>
  <c r="O80" i="13"/>
  <c r="O81" i="13"/>
  <c r="C37" i="17" s="1"/>
  <c r="O82" i="13"/>
  <c r="C38" i="17" s="1"/>
  <c r="O83" i="13"/>
  <c r="C39" i="17" s="1"/>
  <c r="O84" i="13"/>
  <c r="C40" i="17" s="1"/>
  <c r="O85" i="13"/>
  <c r="C42" i="17" s="1"/>
  <c r="O86" i="13"/>
  <c r="C43" i="17" s="1"/>
  <c r="O87" i="13"/>
  <c r="O88" i="13"/>
  <c r="O89" i="13"/>
  <c r="C46" i="17"/>
  <c r="O90" i="13"/>
  <c r="O91" i="13"/>
  <c r="C48" i="17" s="1"/>
  <c r="O92" i="13"/>
  <c r="C53" i="17"/>
  <c r="O93" i="13"/>
  <c r="C54" i="17"/>
  <c r="O94" i="13"/>
  <c r="O95" i="13"/>
  <c r="C51" i="17" s="1"/>
  <c r="O96" i="13"/>
  <c r="O97" i="13"/>
  <c r="C57" i="17" s="1"/>
  <c r="O98" i="13"/>
  <c r="O99" i="13"/>
  <c r="C59" i="17" s="1"/>
  <c r="O100" i="13"/>
  <c r="O101" i="13"/>
  <c r="C62" i="17" s="1"/>
  <c r="O102" i="13"/>
  <c r="C63" i="17" s="1"/>
  <c r="O103" i="13"/>
  <c r="O104" i="13"/>
  <c r="C65" i="17" s="1"/>
  <c r="O105" i="13"/>
  <c r="C66" i="17" s="1"/>
  <c r="O106" i="13"/>
  <c r="C67" i="17" s="1"/>
  <c r="O107" i="13"/>
  <c r="C68" i="17" s="1"/>
  <c r="O108" i="13"/>
  <c r="D11" i="17" s="1"/>
  <c r="O109" i="13"/>
  <c r="D12" i="17" s="1"/>
  <c r="O110" i="13"/>
  <c r="O111" i="13"/>
  <c r="D14" i="17" s="1"/>
  <c r="O112" i="13"/>
  <c r="O113" i="13"/>
  <c r="O114" i="13"/>
  <c r="O115" i="13"/>
  <c r="O116" i="13"/>
  <c r="D18" i="17" s="1"/>
  <c r="O117" i="13"/>
  <c r="D19" i="17" s="1"/>
  <c r="O118" i="13"/>
  <c r="O119" i="13"/>
  <c r="D22" i="17" s="1"/>
  <c r="O120" i="13"/>
  <c r="D23" i="17" s="1"/>
  <c r="O121" i="13"/>
  <c r="D24" i="17" s="1"/>
  <c r="O122" i="13"/>
  <c r="O123" i="13"/>
  <c r="D26" i="17" s="1"/>
  <c r="O124" i="13"/>
  <c r="D27" i="17" s="1"/>
  <c r="O125" i="13"/>
  <c r="D28" i="17" s="1"/>
  <c r="O126" i="13"/>
  <c r="D33" i="17" s="1"/>
  <c r="O127" i="13"/>
  <c r="D34" i="17" s="1"/>
  <c r="O128" i="13"/>
  <c r="D35" i="17" s="1"/>
  <c r="O129" i="13"/>
  <c r="O130" i="13"/>
  <c r="O131" i="13"/>
  <c r="D37" i="17" s="1"/>
  <c r="O132" i="13"/>
  <c r="D38" i="17" s="1"/>
  <c r="O133" i="13"/>
  <c r="D39" i="17" s="1"/>
  <c r="O134" i="13"/>
  <c r="O135" i="13"/>
  <c r="D42" i="17" s="1"/>
  <c r="O136" i="13"/>
  <c r="O137" i="13"/>
  <c r="D44" i="17" s="1"/>
  <c r="O138" i="13"/>
  <c r="D45" i="17" s="1"/>
  <c r="O139" i="13"/>
  <c r="D46" i="17" s="1"/>
  <c r="O140" i="13"/>
  <c r="D47" i="17" s="1"/>
  <c r="O141" i="13"/>
  <c r="D48" i="17" s="1"/>
  <c r="O142" i="13"/>
  <c r="D53" i="17" s="1"/>
  <c r="O143" i="13"/>
  <c r="D54" i="17" s="1"/>
  <c r="O144" i="13"/>
  <c r="D55" i="17" s="1"/>
  <c r="O145" i="13"/>
  <c r="D51" i="17"/>
  <c r="O146" i="13"/>
  <c r="O147" i="13"/>
  <c r="D57" i="17" s="1"/>
  <c r="O148" i="13"/>
  <c r="O149" i="13"/>
  <c r="D59" i="17" s="1"/>
  <c r="O150" i="13"/>
  <c r="D60" i="17"/>
  <c r="O151" i="13"/>
  <c r="D62" i="17"/>
  <c r="O152" i="13"/>
  <c r="O153" i="13"/>
  <c r="D64" i="17" s="1"/>
  <c r="O154" i="13"/>
  <c r="D65" i="17"/>
  <c r="O155" i="13"/>
  <c r="D66" i="17"/>
  <c r="O156" i="13"/>
  <c r="D67" i="17"/>
  <c r="O157" i="13"/>
  <c r="D68" i="17"/>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2" i="13"/>
  <c r="F111" i="13"/>
  <c r="D27" i="8" s="1"/>
  <c r="F110" i="13"/>
  <c r="D26" i="8" s="1"/>
  <c r="F109" i="13"/>
  <c r="D25" i="8" s="1"/>
  <c r="F108" i="13"/>
  <c r="D24" i="8" s="1"/>
  <c r="F107" i="13"/>
  <c r="D23" i="8" s="1"/>
  <c r="F106" i="13"/>
  <c r="D22" i="8" s="1"/>
  <c r="F105" i="13"/>
  <c r="D21" i="8" s="1"/>
  <c r="F104" i="13"/>
  <c r="D20" i="8" s="1"/>
  <c r="F103" i="13"/>
  <c r="D19" i="8" s="1"/>
  <c r="F102" i="13"/>
  <c r="D18" i="8" s="1"/>
  <c r="F101" i="13"/>
  <c r="D17" i="8" s="1"/>
  <c r="F100" i="13"/>
  <c r="D16" i="8" s="1"/>
  <c r="F99" i="13"/>
  <c r="D15" i="8" s="1"/>
  <c r="F98" i="13"/>
  <c r="D14" i="8"/>
  <c r="F97" i="13"/>
  <c r="D13" i="8" s="1"/>
  <c r="F96" i="13"/>
  <c r="D12" i="8" s="1"/>
  <c r="F95" i="13"/>
  <c r="D11" i="8" s="1"/>
  <c r="D29" i="11" s="1"/>
  <c r="F66" i="13"/>
  <c r="C27" i="8" s="1"/>
  <c r="F65" i="13"/>
  <c r="C26" i="8"/>
  <c r="F64" i="13"/>
  <c r="C25" i="8"/>
  <c r="F63" i="13"/>
  <c r="C24" i="8"/>
  <c r="F62" i="13"/>
  <c r="C23" i="8" s="1"/>
  <c r="F61" i="13"/>
  <c r="C22" i="8" s="1"/>
  <c r="F60" i="13"/>
  <c r="C21" i="8" s="1"/>
  <c r="F59" i="13"/>
  <c r="C20" i="8" s="1"/>
  <c r="F58" i="13"/>
  <c r="C19" i="8" s="1"/>
  <c r="F57" i="13"/>
  <c r="C18" i="8" s="1"/>
  <c r="F56" i="13"/>
  <c r="C17" i="8" s="1"/>
  <c r="F55" i="13"/>
  <c r="C16" i="8" s="1"/>
  <c r="F54" i="13"/>
  <c r="C15" i="8" s="1"/>
  <c r="F53" i="13"/>
  <c r="C14" i="8"/>
  <c r="F52" i="13"/>
  <c r="C13" i="8" s="1"/>
  <c r="F51" i="13"/>
  <c r="C12" i="8" s="1"/>
  <c r="F50" i="13"/>
  <c r="C11" i="8" s="1"/>
  <c r="C29" i="11" s="1"/>
  <c r="P46" i="13"/>
  <c r="D45" i="8" s="1"/>
  <c r="P45" i="13"/>
  <c r="D44" i="8" s="1"/>
  <c r="P31" i="13"/>
  <c r="C45" i="8" s="1"/>
  <c r="P30" i="13"/>
  <c r="C44" i="8" s="1"/>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F139" i="13"/>
  <c r="D82" i="8" s="1"/>
  <c r="F138" i="13"/>
  <c r="D81" i="8" s="1"/>
  <c r="F137" i="13"/>
  <c r="D80" i="8" s="1"/>
  <c r="F136" i="13"/>
  <c r="D79" i="8" s="1"/>
  <c r="F135" i="13"/>
  <c r="D78" i="8" s="1"/>
  <c r="F134" i="13"/>
  <c r="D77" i="8" s="1"/>
  <c r="F133" i="13"/>
  <c r="D76" i="8" s="1"/>
  <c r="F132" i="13"/>
  <c r="D75" i="8" s="1"/>
  <c r="F131" i="13"/>
  <c r="D74" i="8" s="1"/>
  <c r="F130" i="13"/>
  <c r="D73" i="8" s="1"/>
  <c r="F129" i="13"/>
  <c r="D72" i="8" s="1"/>
  <c r="F128" i="13"/>
  <c r="D71" i="8" s="1"/>
  <c r="F127" i="13"/>
  <c r="D70" i="8" s="1"/>
  <c r="F126" i="13"/>
  <c r="D69" i="8"/>
  <c r="F125" i="13"/>
  <c r="D68" i="8" s="1"/>
  <c r="F124" i="13"/>
  <c r="D67" i="8" s="1"/>
  <c r="F94" i="13"/>
  <c r="C82" i="8" s="1"/>
  <c r="F93" i="13"/>
  <c r="C81" i="8" s="1"/>
  <c r="F92" i="13"/>
  <c r="C80" i="8" s="1"/>
  <c r="F91" i="13"/>
  <c r="C79" i="8" s="1"/>
  <c r="F90" i="13"/>
  <c r="C78" i="8" s="1"/>
  <c r="F89" i="13"/>
  <c r="C77" i="8" s="1"/>
  <c r="F88" i="13"/>
  <c r="C76" i="8" s="1"/>
  <c r="F87" i="13"/>
  <c r="C75" i="8" s="1"/>
  <c r="F86" i="13"/>
  <c r="C74" i="8" s="1"/>
  <c r="F85" i="13"/>
  <c r="C73" i="8" s="1"/>
  <c r="F84" i="13"/>
  <c r="C72" i="8" s="1"/>
  <c r="F83" i="13"/>
  <c r="C71" i="8" s="1"/>
  <c r="F82" i="13"/>
  <c r="C70" i="8" s="1"/>
  <c r="F81" i="13"/>
  <c r="C69" i="8"/>
  <c r="F80" i="13"/>
  <c r="C68" i="8" s="1"/>
  <c r="F79" i="13"/>
  <c r="C67" i="8" s="1"/>
  <c r="F49" i="13"/>
  <c r="B82" i="8" s="1"/>
  <c r="F48" i="13"/>
  <c r="B81" i="8" s="1"/>
  <c r="F47" i="13"/>
  <c r="B80" i="8" s="1"/>
  <c r="F46" i="13"/>
  <c r="B79" i="8" s="1"/>
  <c r="F45" i="13"/>
  <c r="B78" i="8" s="1"/>
  <c r="F44" i="13"/>
  <c r="B77" i="8" s="1"/>
  <c r="F43" i="13"/>
  <c r="B76" i="8" s="1"/>
  <c r="F38" i="13"/>
  <c r="B71" i="8" s="1"/>
  <c r="F37" i="13"/>
  <c r="B70" i="8" s="1"/>
  <c r="F36" i="13"/>
  <c r="B69" i="8" s="1"/>
  <c r="F35" i="13"/>
  <c r="B68" i="8" s="1"/>
  <c r="F34" i="13"/>
  <c r="B67" i="8" s="1"/>
  <c r="E133" i="13"/>
  <c r="E134" i="13"/>
  <c r="E135" i="13"/>
  <c r="E136" i="13"/>
  <c r="E137" i="13"/>
  <c r="E138" i="13"/>
  <c r="E139" i="13"/>
  <c r="E140" i="13"/>
  <c r="F140" i="13"/>
  <c r="E141" i="13"/>
  <c r="F141" i="13"/>
  <c r="E142" i="13"/>
  <c r="F142" i="13"/>
  <c r="E143" i="13"/>
  <c r="F143" i="13"/>
  <c r="E144" i="13"/>
  <c r="F144" i="13"/>
  <c r="E145" i="13"/>
  <c r="F145" i="13"/>
  <c r="E146" i="13"/>
  <c r="F146" i="13"/>
  <c r="E147" i="13"/>
  <c r="F147" i="13"/>
  <c r="E148" i="13"/>
  <c r="F148" i="13"/>
  <c r="E149" i="13"/>
  <c r="F149" i="13"/>
  <c r="E150" i="13"/>
  <c r="F150" i="13"/>
  <c r="E151" i="13"/>
  <c r="F151" i="13"/>
  <c r="E152" i="13"/>
  <c r="F152" i="13"/>
  <c r="E153" i="13"/>
  <c r="F153" i="13"/>
  <c r="E154" i="13"/>
  <c r="F154" i="13"/>
  <c r="E155" i="13"/>
  <c r="F155" i="13"/>
  <c r="E156" i="13"/>
  <c r="F156" i="13"/>
  <c r="E157" i="13"/>
  <c r="F157" i="13"/>
  <c r="E158" i="13"/>
  <c r="F158" i="13"/>
  <c r="E159" i="13"/>
  <c r="F159" i="13"/>
  <c r="E160" i="13"/>
  <c r="F160" i="13"/>
  <c r="E161" i="13"/>
  <c r="F161" i="13"/>
  <c r="E120" i="13"/>
  <c r="E121" i="13"/>
  <c r="E122" i="13"/>
  <c r="E123" i="13"/>
  <c r="F123" i="13"/>
  <c r="E124" i="13"/>
  <c r="E125" i="13"/>
  <c r="E126" i="13"/>
  <c r="E127" i="13"/>
  <c r="E128" i="13"/>
  <c r="E129" i="13"/>
  <c r="E130" i="13"/>
  <c r="E131" i="13"/>
  <c r="E132" i="13"/>
  <c r="P16" i="13"/>
  <c r="B45" i="8" s="1"/>
  <c r="P15" i="13"/>
  <c r="B44" i="8" s="1"/>
  <c r="F21" i="13"/>
  <c r="B27" i="8" s="1"/>
  <c r="F20" i="13"/>
  <c r="B26" i="8" s="1"/>
  <c r="F19" i="13"/>
  <c r="B25" i="8" s="1"/>
  <c r="F18" i="13"/>
  <c r="B24" i="8" s="1"/>
  <c r="K14" i="13"/>
  <c r="F17" i="13"/>
  <c r="B23" i="8" s="1"/>
  <c r="F16" i="13"/>
  <c r="B22" i="8" s="1"/>
  <c r="F15" i="13"/>
  <c r="B21" i="8" s="1"/>
  <c r="C64" i="17"/>
  <c r="D63" i="17"/>
  <c r="C60" i="17"/>
  <c r="D58" i="17"/>
  <c r="C58" i="17"/>
  <c r="C55" i="17"/>
  <c r="C47" i="17"/>
  <c r="C45" i="17"/>
  <c r="C44" i="17"/>
  <c r="D43" i="17"/>
  <c r="D40" i="17"/>
  <c r="C34" i="17"/>
  <c r="C28" i="17"/>
  <c r="B26" i="17"/>
  <c r="D25" i="17"/>
  <c r="B25" i="17"/>
  <c r="B22" i="17"/>
  <c r="D20" i="17"/>
  <c r="C20" i="17"/>
  <c r="D17" i="17"/>
  <c r="D15" i="17"/>
  <c r="C15" i="17"/>
  <c r="D13" i="17"/>
  <c r="B13" i="17"/>
  <c r="B12" i="17"/>
  <c r="B11" i="17"/>
  <c r="A11" i="15"/>
  <c r="B11" i="15"/>
  <c r="C67" i="16"/>
  <c r="D66" i="16"/>
  <c r="C66" i="16"/>
  <c r="C65" i="16"/>
  <c r="D64" i="16"/>
  <c r="D63" i="16"/>
  <c r="D62" i="16"/>
  <c r="C62" i="16"/>
  <c r="D60" i="16"/>
  <c r="C57" i="16"/>
  <c r="C54" i="16"/>
  <c r="C53" i="16"/>
  <c r="B51" i="16"/>
  <c r="D48" i="16"/>
  <c r="C48" i="16"/>
  <c r="D46" i="16"/>
  <c r="D45" i="16"/>
  <c r="D40" i="16"/>
  <c r="D39" i="16"/>
  <c r="C38" i="16"/>
  <c r="D35" i="16"/>
  <c r="C35" i="16"/>
  <c r="D34" i="16"/>
  <c r="D27" i="16"/>
  <c r="C27" i="16"/>
  <c r="B27" i="16"/>
  <c r="D26" i="16"/>
  <c r="B25" i="16"/>
  <c r="C23" i="16"/>
  <c r="B23" i="16"/>
  <c r="C22" i="16"/>
  <c r="C20" i="16"/>
  <c r="B20" i="16"/>
  <c r="D19" i="16"/>
  <c r="D18" i="16"/>
  <c r="D17" i="16"/>
  <c r="D14" i="16"/>
  <c r="C13" i="16"/>
  <c r="B13" i="16"/>
  <c r="B12" i="16"/>
  <c r="C11" i="16"/>
  <c r="B11" i="16"/>
  <c r="B1" i="13"/>
  <c r="D114" i="13"/>
  <c r="D23" i="4" s="1"/>
  <c r="D145" i="13"/>
  <c r="D68" i="4" s="1"/>
  <c r="D146" i="13"/>
  <c r="D69" i="4" s="1"/>
  <c r="D63" i="13"/>
  <c r="C22" i="4"/>
  <c r="D95" i="13"/>
  <c r="C68" i="4" s="1"/>
  <c r="D96" i="13"/>
  <c r="C69" i="4" s="1"/>
  <c r="D126" i="13"/>
  <c r="D41" i="4" s="1"/>
  <c r="D108" i="13"/>
  <c r="D16" i="4" s="1"/>
  <c r="D16" i="11" s="1"/>
  <c r="D127" i="13"/>
  <c r="D42" i="4"/>
  <c r="D109" i="13"/>
  <c r="D17" i="4"/>
  <c r="D128" i="13"/>
  <c r="D43" i="4" s="1"/>
  <c r="D110" i="13"/>
  <c r="D18" i="4" s="1"/>
  <c r="D17" i="11" s="1"/>
  <c r="D76" i="13"/>
  <c r="C41" i="4" s="1"/>
  <c r="D58" i="13"/>
  <c r="C16" i="4" s="1"/>
  <c r="C16" i="11" s="1"/>
  <c r="D77" i="13"/>
  <c r="C42" i="4" s="1"/>
  <c r="D59" i="13"/>
  <c r="C17" i="4" s="1"/>
  <c r="D78" i="13"/>
  <c r="C43" i="4" s="1"/>
  <c r="D60" i="13"/>
  <c r="C18" i="4" s="1"/>
  <c r="C17" i="11" s="1"/>
  <c r="D118" i="13"/>
  <c r="D28" i="4" s="1"/>
  <c r="D22" i="11" s="1"/>
  <c r="D68" i="13"/>
  <c r="C28" i="4" s="1"/>
  <c r="C22" i="11" s="1"/>
  <c r="D117" i="13"/>
  <c r="D27" i="4" s="1"/>
  <c r="D21" i="11" s="1"/>
  <c r="D67" i="13"/>
  <c r="C27" i="4" s="1"/>
  <c r="C21" i="11" s="1"/>
  <c r="D116" i="13"/>
  <c r="D26" i="4" s="1"/>
  <c r="D20" i="11" s="1"/>
  <c r="D66" i="13"/>
  <c r="C26" i="4"/>
  <c r="C20" i="11" s="1"/>
  <c r="D115" i="13"/>
  <c r="D25" i="4" s="1"/>
  <c r="D19" i="11" s="1"/>
  <c r="D65" i="13"/>
  <c r="C25" i="4" s="1"/>
  <c r="C19" i="11" s="1"/>
  <c r="F5" i="13"/>
  <c r="B11" i="8" s="1"/>
  <c r="B29" i="11" s="1"/>
  <c r="D14" i="13"/>
  <c r="B23" i="4" s="1"/>
  <c r="D45" i="13"/>
  <c r="B68" i="4" s="1"/>
  <c r="D46" i="13"/>
  <c r="B69" i="4" s="1"/>
  <c r="D26" i="13"/>
  <c r="B41" i="4" s="1"/>
  <c r="D8" i="13"/>
  <c r="B16" i="4" s="1"/>
  <c r="D27" i="13"/>
  <c r="B42" i="4" s="1"/>
  <c r="D9" i="13"/>
  <c r="B17" i="4" s="1"/>
  <c r="D28" i="13"/>
  <c r="B43" i="4" s="1"/>
  <c r="D157" i="13"/>
  <c r="D82" i="4" s="1"/>
  <c r="D156" i="13"/>
  <c r="D81" i="4" s="1"/>
  <c r="D155" i="13"/>
  <c r="D80" i="4" s="1"/>
  <c r="D154" i="13"/>
  <c r="D79" i="4" s="1"/>
  <c r="D153" i="13"/>
  <c r="D78" i="4" s="1"/>
  <c r="D152" i="13"/>
  <c r="D77" i="4" s="1"/>
  <c r="D151" i="13"/>
  <c r="D76" i="4" s="1"/>
  <c r="D150" i="13"/>
  <c r="D74" i="4" s="1"/>
  <c r="D149" i="13"/>
  <c r="D73" i="4" s="1"/>
  <c r="D148" i="13"/>
  <c r="D72" i="4" s="1"/>
  <c r="D147" i="13"/>
  <c r="D71" i="4" s="1"/>
  <c r="D144" i="13"/>
  <c r="D66" i="4" s="1"/>
  <c r="D143" i="13"/>
  <c r="D65" i="4" s="1"/>
  <c r="D142" i="13"/>
  <c r="D64" i="4" s="1"/>
  <c r="D141" i="13"/>
  <c r="D59" i="4" s="1"/>
  <c r="D140" i="13"/>
  <c r="D58" i="4" s="1"/>
  <c r="D139" i="13"/>
  <c r="D57" i="4" s="1"/>
  <c r="D138" i="13"/>
  <c r="D56" i="4" s="1"/>
  <c r="D137" i="13"/>
  <c r="D55" i="4" s="1"/>
  <c r="D136" i="13"/>
  <c r="D54" i="4" s="1"/>
  <c r="D135" i="13"/>
  <c r="D53" i="4" s="1"/>
  <c r="D134" i="13"/>
  <c r="D51" i="4" s="1"/>
  <c r="D133" i="13"/>
  <c r="D50" i="4" s="1"/>
  <c r="D132" i="13"/>
  <c r="D49" i="4" s="1"/>
  <c r="D131" i="13"/>
  <c r="D48" i="4" s="1"/>
  <c r="D130" i="13"/>
  <c r="D46" i="4" s="1"/>
  <c r="D129" i="13"/>
  <c r="D45" i="4" s="1"/>
  <c r="C149" i="13"/>
  <c r="C150" i="13"/>
  <c r="C151" i="13"/>
  <c r="C152" i="13"/>
  <c r="C153" i="13"/>
  <c r="C154" i="13"/>
  <c r="C155" i="13"/>
  <c r="C156" i="13"/>
  <c r="C157" i="13"/>
  <c r="C158" i="13"/>
  <c r="D158" i="13"/>
  <c r="C140" i="13"/>
  <c r="C141" i="13"/>
  <c r="C142" i="13"/>
  <c r="C143" i="13"/>
  <c r="C144" i="13"/>
  <c r="C145" i="13"/>
  <c r="C146" i="13"/>
  <c r="C147" i="13"/>
  <c r="C148" i="13"/>
  <c r="C132" i="13"/>
  <c r="C133" i="13"/>
  <c r="C134" i="13"/>
  <c r="C135" i="13"/>
  <c r="C136" i="13"/>
  <c r="C137" i="13"/>
  <c r="C138" i="13"/>
  <c r="C139" i="13"/>
  <c r="D125" i="13"/>
  <c r="D36" i="4" s="1"/>
  <c r="D124" i="13"/>
  <c r="D35" i="4" s="1"/>
  <c r="D123" i="13"/>
  <c r="D34" i="4" s="1"/>
  <c r="D122" i="13"/>
  <c r="D33" i="4" s="1"/>
  <c r="D121" i="13"/>
  <c r="D32" i="4" s="1"/>
  <c r="D120" i="13"/>
  <c r="D31" i="4" s="1"/>
  <c r="D119" i="13"/>
  <c r="D30" i="4" s="1"/>
  <c r="D112" i="13"/>
  <c r="D20" i="4" s="1"/>
  <c r="D111" i="13"/>
  <c r="D19" i="4" s="1"/>
  <c r="D107" i="13"/>
  <c r="C82" i="4" s="1"/>
  <c r="D106" i="13"/>
  <c r="C81" i="4" s="1"/>
  <c r="D105" i="13"/>
  <c r="C80" i="4" s="1"/>
  <c r="D104" i="13"/>
  <c r="C79" i="4" s="1"/>
  <c r="D103" i="13"/>
  <c r="C78" i="4" s="1"/>
  <c r="D102" i="13"/>
  <c r="C77" i="4" s="1"/>
  <c r="D101" i="13"/>
  <c r="C76" i="4" s="1"/>
  <c r="D100" i="13"/>
  <c r="C74" i="4" s="1"/>
  <c r="D99" i="13"/>
  <c r="C73" i="4" s="1"/>
  <c r="D98" i="13"/>
  <c r="C72" i="4" s="1"/>
  <c r="D97" i="13"/>
  <c r="C71" i="4" s="1"/>
  <c r="D94" i="13"/>
  <c r="C66" i="4" s="1"/>
  <c r="D93" i="13"/>
  <c r="C65" i="4" s="1"/>
  <c r="D92" i="13"/>
  <c r="C64" i="4" s="1"/>
  <c r="D91" i="13"/>
  <c r="C59" i="4" s="1"/>
  <c r="D90" i="13"/>
  <c r="C58" i="4" s="1"/>
  <c r="D89" i="13"/>
  <c r="C57" i="4" s="1"/>
  <c r="D88" i="13"/>
  <c r="C56" i="4" s="1"/>
  <c r="D87" i="13"/>
  <c r="C55" i="4" s="1"/>
  <c r="D86" i="13"/>
  <c r="C54" i="4" s="1"/>
  <c r="D85" i="13"/>
  <c r="C53" i="4" s="1"/>
  <c r="D84" i="13"/>
  <c r="C51" i="4" s="1"/>
  <c r="D83" i="13"/>
  <c r="C50" i="4" s="1"/>
  <c r="D82" i="13"/>
  <c r="C49" i="4" s="1"/>
  <c r="D81" i="13"/>
  <c r="C48" i="4" s="1"/>
  <c r="D80" i="13"/>
  <c r="C46" i="4" s="1"/>
  <c r="D79" i="13"/>
  <c r="C45" i="4" s="1"/>
  <c r="D75" i="13"/>
  <c r="C36" i="4" s="1"/>
  <c r="D74" i="13"/>
  <c r="C35" i="4" s="1"/>
  <c r="D73" i="13"/>
  <c r="C34" i="4" s="1"/>
  <c r="D72" i="13"/>
  <c r="C33" i="4" s="1"/>
  <c r="D71" i="13"/>
  <c r="C32" i="4" s="1"/>
  <c r="D70" i="13"/>
  <c r="C31" i="4" s="1"/>
  <c r="D69" i="13"/>
  <c r="C30" i="4" s="1"/>
  <c r="D62" i="13"/>
  <c r="C20" i="4" s="1"/>
  <c r="D61" i="13"/>
  <c r="C19" i="4" s="1"/>
  <c r="D57" i="13"/>
  <c r="B82" i="4" s="1"/>
  <c r="D56" i="13"/>
  <c r="B81" i="4" s="1"/>
  <c r="D55" i="13"/>
  <c r="B80" i="4" s="1"/>
  <c r="D54" i="13"/>
  <c r="B79" i="4" s="1"/>
  <c r="D53" i="13"/>
  <c r="B78" i="4" s="1"/>
  <c r="D52" i="13"/>
  <c r="B77" i="4" s="1"/>
  <c r="D51" i="13"/>
  <c r="B76" i="4" s="1"/>
  <c r="D50" i="13"/>
  <c r="B74" i="4" s="1"/>
  <c r="D49" i="13"/>
  <c r="B73" i="4" s="1"/>
  <c r="D48" i="13"/>
  <c r="B72" i="4" s="1"/>
  <c r="D47" i="13"/>
  <c r="B71" i="4" s="1"/>
  <c r="D44" i="13"/>
  <c r="B66" i="4" s="1"/>
  <c r="D43" i="13"/>
  <c r="B65" i="4" s="1"/>
  <c r="D42" i="13"/>
  <c r="B64" i="4" s="1"/>
  <c r="D41" i="13"/>
  <c r="B59" i="4" s="1"/>
  <c r="D40" i="13"/>
  <c r="B58" i="4" s="1"/>
  <c r="D39" i="13"/>
  <c r="B57" i="4" s="1"/>
  <c r="D38" i="13"/>
  <c r="B56" i="4" s="1"/>
  <c r="D37" i="13"/>
  <c r="B55" i="4" s="1"/>
  <c r="D36" i="13"/>
  <c r="B54" i="4" s="1"/>
  <c r="D35" i="13"/>
  <c r="B53" i="4" s="1"/>
  <c r="D34" i="13"/>
  <c r="B51" i="4" s="1"/>
  <c r="D33" i="13"/>
  <c r="B50" i="4" s="1"/>
  <c r="D32" i="13"/>
  <c r="B49" i="4" s="1"/>
  <c r="D31" i="13"/>
  <c r="B48" i="4" s="1"/>
  <c r="D30" i="13"/>
  <c r="B46" i="4" s="1"/>
  <c r="D29" i="13"/>
  <c r="B45" i="4" s="1"/>
  <c r="D25" i="13"/>
  <c r="B36" i="4" s="1"/>
  <c r="D24" i="13"/>
  <c r="B35" i="4" s="1"/>
  <c r="D23" i="13"/>
  <c r="B34" i="4" s="1"/>
  <c r="D22" i="13"/>
  <c r="B33" i="4" s="1"/>
  <c r="D21" i="13"/>
  <c r="B32" i="4" s="1"/>
  <c r="D20" i="13"/>
  <c r="B31" i="4" s="1"/>
  <c r="D19" i="13"/>
  <c r="B30" i="4" s="1"/>
  <c r="N182" i="13"/>
  <c r="N181" i="13"/>
  <c r="N180" i="13"/>
  <c r="N179" i="13"/>
  <c r="N178" i="13"/>
  <c r="N177" i="13"/>
  <c r="N176" i="13"/>
  <c r="N175" i="13"/>
  <c r="N174" i="13"/>
  <c r="N173" i="13"/>
  <c r="N172" i="13"/>
  <c r="N171" i="13"/>
  <c r="N170" i="13"/>
  <c r="N169" i="13"/>
  <c r="N168" i="13"/>
  <c r="N167" i="13"/>
  <c r="N166" i="13"/>
  <c r="N165" i="13"/>
  <c r="N164" i="13"/>
  <c r="N163" i="13"/>
  <c r="N162" i="13"/>
  <c r="N161" i="13"/>
  <c r="N160" i="13"/>
  <c r="N159" i="13"/>
  <c r="N158" i="13"/>
  <c r="N157" i="13"/>
  <c r="N156" i="13"/>
  <c r="N155" i="13"/>
  <c r="N154" i="13"/>
  <c r="N153" i="13"/>
  <c r="N152" i="13"/>
  <c r="N151" i="13"/>
  <c r="N150" i="13"/>
  <c r="N149" i="13"/>
  <c r="N148" i="13"/>
  <c r="N147" i="13"/>
  <c r="N146" i="13"/>
  <c r="N145" i="13"/>
  <c r="N144" i="13"/>
  <c r="N143" i="13"/>
  <c r="N142" i="13"/>
  <c r="N141" i="13"/>
  <c r="N140" i="13"/>
  <c r="N139" i="13"/>
  <c r="N138" i="13"/>
  <c r="N137" i="13"/>
  <c r="N136" i="13"/>
  <c r="N135" i="13"/>
  <c r="N134" i="13"/>
  <c r="N133" i="13"/>
  <c r="N132" i="13"/>
  <c r="N131" i="13"/>
  <c r="N130" i="13"/>
  <c r="N129" i="13"/>
  <c r="N128" i="13"/>
  <c r="N127" i="13"/>
  <c r="N126" i="13"/>
  <c r="N125" i="13"/>
  <c r="N124" i="13"/>
  <c r="N123" i="13"/>
  <c r="N122" i="13"/>
  <c r="N121" i="13"/>
  <c r="N120" i="13"/>
  <c r="N119" i="13"/>
  <c r="N118" i="13"/>
  <c r="N117" i="13"/>
  <c r="N116" i="13"/>
  <c r="N115" i="13"/>
  <c r="N114" i="13"/>
  <c r="N113" i="13"/>
  <c r="N112" i="13"/>
  <c r="N111" i="13"/>
  <c r="N110" i="13"/>
  <c r="N109" i="13"/>
  <c r="N108" i="13"/>
  <c r="N107" i="13"/>
  <c r="N106" i="13"/>
  <c r="N105" i="13"/>
  <c r="N104" i="13"/>
  <c r="N103" i="13"/>
  <c r="N102" i="13"/>
  <c r="N101" i="13"/>
  <c r="N100" i="13"/>
  <c r="N99" i="13"/>
  <c r="N98" i="13"/>
  <c r="N97" i="13"/>
  <c r="N96" i="13"/>
  <c r="N95" i="13"/>
  <c r="N94" i="13"/>
  <c r="N93" i="13"/>
  <c r="N92" i="13"/>
  <c r="N91" i="13"/>
  <c r="N90" i="13"/>
  <c r="N89" i="13"/>
  <c r="N88" i="13"/>
  <c r="N87" i="13"/>
  <c r="N86" i="13"/>
  <c r="N85" i="13"/>
  <c r="N84" i="13"/>
  <c r="N83" i="13"/>
  <c r="N82" i="13"/>
  <c r="N81" i="13"/>
  <c r="N80" i="13"/>
  <c r="N79" i="13"/>
  <c r="N78" i="13"/>
  <c r="N77" i="13"/>
  <c r="N76" i="13"/>
  <c r="N75" i="13"/>
  <c r="N74" i="13"/>
  <c r="N73" i="13"/>
  <c r="N72" i="13"/>
  <c r="N71" i="13"/>
  <c r="N70" i="13"/>
  <c r="N69" i="13"/>
  <c r="N68" i="13"/>
  <c r="N67" i="13"/>
  <c r="N66" i="13"/>
  <c r="N65" i="13"/>
  <c r="N64" i="13"/>
  <c r="N63" i="13"/>
  <c r="N62" i="13"/>
  <c r="N61" i="13"/>
  <c r="N60" i="13"/>
  <c r="N59" i="13"/>
  <c r="N58" i="13"/>
  <c r="N57" i="13"/>
  <c r="N56" i="13"/>
  <c r="N55" i="13"/>
  <c r="N54" i="13"/>
  <c r="N53" i="13"/>
  <c r="N52" i="13"/>
  <c r="N51" i="13"/>
  <c r="N50" i="13"/>
  <c r="N49" i="13"/>
  <c r="N48" i="13"/>
  <c r="N47" i="13"/>
  <c r="N46" i="13"/>
  <c r="N45" i="13"/>
  <c r="N44" i="13"/>
  <c r="N43" i="13"/>
  <c r="N42" i="13"/>
  <c r="N41" i="13"/>
  <c r="N40" i="13"/>
  <c r="N39" i="13"/>
  <c r="N38" i="13"/>
  <c r="N37" i="13"/>
  <c r="N36" i="13"/>
  <c r="N35" i="13"/>
  <c r="N34" i="13"/>
  <c r="N33" i="13"/>
  <c r="N32" i="13"/>
  <c r="N31" i="13"/>
  <c r="N30" i="13"/>
  <c r="N29" i="13"/>
  <c r="N28" i="13"/>
  <c r="N27" i="13"/>
  <c r="N26" i="13"/>
  <c r="N25" i="13"/>
  <c r="N24" i="13"/>
  <c r="N23" i="13"/>
  <c r="N22" i="13"/>
  <c r="N21" i="13"/>
  <c r="N20" i="13"/>
  <c r="N19" i="13"/>
  <c r="N18" i="13"/>
  <c r="N17" i="13"/>
  <c r="N16" i="13"/>
  <c r="N15" i="13"/>
  <c r="N14" i="13"/>
  <c r="N13" i="13"/>
  <c r="N12" i="13"/>
  <c r="N11" i="13"/>
  <c r="N10" i="13"/>
  <c r="N9" i="13"/>
  <c r="N8" i="13"/>
  <c r="N7" i="13"/>
  <c r="N6" i="13"/>
  <c r="N5" i="13"/>
  <c r="N4" i="13"/>
  <c r="N3" i="13"/>
  <c r="N2" i="13"/>
  <c r="O1" i="13"/>
  <c r="N1" i="13"/>
  <c r="L2" i="13"/>
  <c r="L3" i="13"/>
  <c r="L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L134" i="13"/>
  <c r="L135" i="13"/>
  <c r="L136" i="13"/>
  <c r="L137" i="13"/>
  <c r="L138" i="13"/>
  <c r="L139" i="13"/>
  <c r="L140" i="13"/>
  <c r="L141" i="13"/>
  <c r="L142" i="13"/>
  <c r="L143" i="13"/>
  <c r="L144" i="13"/>
  <c r="L145" i="13"/>
  <c r="L146" i="13"/>
  <c r="L147" i="13"/>
  <c r="L148" i="13"/>
  <c r="L149" i="13"/>
  <c r="L150" i="13"/>
  <c r="L151" i="13"/>
  <c r="L152" i="13"/>
  <c r="L153" i="13"/>
  <c r="L154" i="13"/>
  <c r="L155" i="13"/>
  <c r="L156" i="13"/>
  <c r="L157" i="13"/>
  <c r="L158" i="13"/>
  <c r="L159" i="13"/>
  <c r="L160" i="13"/>
  <c r="L161" i="13"/>
  <c r="L162" i="13"/>
  <c r="L163" i="13"/>
  <c r="L164" i="13"/>
  <c r="L165" i="13"/>
  <c r="L166" i="13"/>
  <c r="L167" i="13"/>
  <c r="L168" i="13"/>
  <c r="L169" i="13"/>
  <c r="L170" i="13"/>
  <c r="L171" i="13"/>
  <c r="L172" i="13"/>
  <c r="L173" i="13"/>
  <c r="L174" i="13"/>
  <c r="L175" i="13"/>
  <c r="L176" i="13"/>
  <c r="L177" i="13"/>
  <c r="L178" i="13"/>
  <c r="L179" i="13"/>
  <c r="L180" i="13"/>
  <c r="L181" i="13"/>
  <c r="L182" i="13"/>
  <c r="M1" i="13"/>
  <c r="L1" i="13"/>
  <c r="D11" i="13"/>
  <c r="D12" i="13"/>
  <c r="B20" i="4" s="1"/>
  <c r="D13" i="13"/>
  <c r="H20" i="13"/>
  <c r="H18" i="13"/>
  <c r="H21" i="13"/>
  <c r="H22" i="13"/>
  <c r="E17" i="9" s="1"/>
  <c r="H23" i="13"/>
  <c r="H24" i="13"/>
  <c r="E19" i="9" s="1"/>
  <c r="H25" i="13"/>
  <c r="H12" i="13"/>
  <c r="H10" i="13"/>
  <c r="H13" i="13"/>
  <c r="H14" i="13"/>
  <c r="D17" i="9" s="1"/>
  <c r="H15" i="13"/>
  <c r="D18" i="9"/>
  <c r="H16" i="13"/>
  <c r="D19" i="9"/>
  <c r="H17" i="13"/>
  <c r="H3" i="13"/>
  <c r="H9" i="13"/>
  <c r="B15" i="9"/>
  <c r="H4" i="13"/>
  <c r="H5" i="13"/>
  <c r="B17" i="9" s="1"/>
  <c r="H6" i="13"/>
  <c r="B18" i="9" s="1"/>
  <c r="H7" i="13"/>
  <c r="B19" i="9" s="1"/>
  <c r="H8" i="13"/>
  <c r="B20" i="9" s="1"/>
  <c r="D113" i="13"/>
  <c r="D10" i="13"/>
  <c r="Q7" i="13"/>
  <c r="D86" i="4" s="1"/>
  <c r="Q4" i="13"/>
  <c r="D85" i="4" s="1"/>
  <c r="Q6" i="13"/>
  <c r="C86" i="4" s="1"/>
  <c r="Q5" i="13"/>
  <c r="B86" i="4" s="1"/>
  <c r="Q3" i="13"/>
  <c r="C85" i="4" s="1"/>
  <c r="Q2" i="13"/>
  <c r="B85" i="4" s="1"/>
  <c r="Q8" i="13"/>
  <c r="Q9" i="13"/>
  <c r="Q10" i="13"/>
  <c r="Q11" i="13"/>
  <c r="Q12" i="13"/>
  <c r="Q13" i="13"/>
  <c r="Q14" i="13"/>
  <c r="G53" i="13"/>
  <c r="H53" i="13"/>
  <c r="G54" i="13"/>
  <c r="H54" i="13"/>
  <c r="G55" i="13"/>
  <c r="H55" i="13"/>
  <c r="G56" i="13"/>
  <c r="H56" i="13"/>
  <c r="G57" i="13"/>
  <c r="H57" i="13"/>
  <c r="G58" i="13"/>
  <c r="H58" i="13"/>
  <c r="P119" i="13"/>
  <c r="P118" i="13"/>
  <c r="P117" i="13"/>
  <c r="P116" i="13"/>
  <c r="P115" i="13"/>
  <c r="P114" i="13"/>
  <c r="P113" i="13"/>
  <c r="P112" i="13"/>
  <c r="P111" i="13"/>
  <c r="P110" i="13"/>
  <c r="P109" i="13"/>
  <c r="P108" i="13"/>
  <c r="P107" i="13"/>
  <c r="P106" i="13"/>
  <c r="P105" i="13"/>
  <c r="P104" i="13"/>
  <c r="P103" i="13"/>
  <c r="P102" i="13"/>
  <c r="P101" i="13"/>
  <c r="P100" i="13"/>
  <c r="P99" i="13"/>
  <c r="P98" i="13"/>
  <c r="P97" i="13"/>
  <c r="P96" i="13"/>
  <c r="P95" i="13"/>
  <c r="P94" i="13"/>
  <c r="P93" i="13"/>
  <c r="P92" i="13"/>
  <c r="P91" i="13"/>
  <c r="P90" i="13"/>
  <c r="P89" i="13"/>
  <c r="P88" i="13"/>
  <c r="P87" i="13"/>
  <c r="P86" i="13"/>
  <c r="P85" i="13"/>
  <c r="P84" i="13"/>
  <c r="A7" i="1"/>
  <c r="J3" i="13"/>
  <c r="C19" i="15"/>
  <c r="J4" i="13"/>
  <c r="C20" i="15" s="1"/>
  <c r="J5" i="13"/>
  <c r="J6" i="13"/>
  <c r="C22" i="15" s="1"/>
  <c r="J7" i="13"/>
  <c r="B23" i="15" s="1"/>
  <c r="J8" i="13"/>
  <c r="C24" i="15" s="1"/>
  <c r="A24" i="15"/>
  <c r="J9" i="13"/>
  <c r="C25" i="15"/>
  <c r="J10" i="13"/>
  <c r="C26" i="15" s="1"/>
  <c r="J11" i="13"/>
  <c r="C27" i="15" s="1"/>
  <c r="J12" i="13"/>
  <c r="A28" i="15" s="1"/>
  <c r="J13" i="13"/>
  <c r="C29" i="15" s="1"/>
  <c r="J14" i="13"/>
  <c r="C30" i="15" s="1"/>
  <c r="J15" i="13"/>
  <c r="C31" i="15" s="1"/>
  <c r="J16" i="13"/>
  <c r="B32" i="15" s="1"/>
  <c r="J17" i="13"/>
  <c r="A33" i="15" s="1"/>
  <c r="J18" i="13"/>
  <c r="A34" i="15" s="1"/>
  <c r="J19" i="13"/>
  <c r="A35" i="15" s="1"/>
  <c r="C35" i="15"/>
  <c r="J20" i="13"/>
  <c r="B36" i="15" s="1"/>
  <c r="J21" i="13"/>
  <c r="C37" i="15" s="1"/>
  <c r="J22" i="13"/>
  <c r="C38" i="15" s="1"/>
  <c r="J23" i="13"/>
  <c r="C39" i="15" s="1"/>
  <c r="J24" i="13"/>
  <c r="C40" i="15" s="1"/>
  <c r="J25" i="13"/>
  <c r="C41" i="15" s="1"/>
  <c r="J26" i="13"/>
  <c r="B42" i="15" s="1"/>
  <c r="J27" i="13"/>
  <c r="C43" i="15" s="1"/>
  <c r="J28" i="13"/>
  <c r="C44" i="15" s="1"/>
  <c r="J29" i="13"/>
  <c r="A45" i="15" s="1"/>
  <c r="J30" i="13"/>
  <c r="C46" i="15" s="1"/>
  <c r="J31" i="13"/>
  <c r="B47" i="15" s="1"/>
  <c r="J32" i="13"/>
  <c r="C48" i="15" s="1"/>
  <c r="J33" i="13"/>
  <c r="C49" i="15" s="1"/>
  <c r="J34" i="13"/>
  <c r="C50" i="15" s="1"/>
  <c r="J35" i="13"/>
  <c r="A51" i="15" s="1"/>
  <c r="J36" i="13"/>
  <c r="C52" i="15" s="1"/>
  <c r="J37" i="13"/>
  <c r="A53" i="15" s="1"/>
  <c r="C53" i="15"/>
  <c r="J38" i="13"/>
  <c r="B54" i="15" s="1"/>
  <c r="C54" i="15"/>
  <c r="J39" i="13"/>
  <c r="C55" i="15" s="1"/>
  <c r="J40" i="13"/>
  <c r="B56" i="15" s="1"/>
  <c r="J41" i="13"/>
  <c r="C57" i="15" s="1"/>
  <c r="J42" i="13"/>
  <c r="J43" i="13"/>
  <c r="C59" i="15" s="1"/>
  <c r="J44" i="13"/>
  <c r="A60" i="15" s="1"/>
  <c r="C60" i="15"/>
  <c r="J45" i="13"/>
  <c r="C61" i="15" s="1"/>
  <c r="J46" i="13"/>
  <c r="C62" i="15" s="1"/>
  <c r="J47" i="13"/>
  <c r="A63" i="15" s="1"/>
  <c r="C63" i="15"/>
  <c r="J48" i="13"/>
  <c r="B64" i="15" s="1"/>
  <c r="J49" i="13"/>
  <c r="C65" i="15" s="1"/>
  <c r="J50" i="13"/>
  <c r="C66" i="15" s="1"/>
  <c r="J51" i="13"/>
  <c r="C67" i="15" s="1"/>
  <c r="J52" i="13"/>
  <c r="C68" i="15" s="1"/>
  <c r="J53" i="13"/>
  <c r="B69" i="15" s="1"/>
  <c r="J54" i="13"/>
  <c r="B70" i="15" s="1"/>
  <c r="C70" i="15"/>
  <c r="J55" i="13"/>
  <c r="A71" i="15" s="1"/>
  <c r="J56" i="13"/>
  <c r="B72" i="15" s="1"/>
  <c r="J57" i="13"/>
  <c r="C73" i="15" s="1"/>
  <c r="J58" i="13"/>
  <c r="C74" i="15" s="1"/>
  <c r="J59" i="13"/>
  <c r="C75" i="15" s="1"/>
  <c r="J60" i="13"/>
  <c r="B76" i="15" s="1"/>
  <c r="J61" i="13"/>
  <c r="A77" i="15" s="1"/>
  <c r="C77" i="15"/>
  <c r="J62" i="13"/>
  <c r="B78" i="15" s="1"/>
  <c r="J63" i="13"/>
  <c r="B79" i="15" s="1"/>
  <c r="J64" i="13"/>
  <c r="B80" i="15" s="1"/>
  <c r="C80" i="15"/>
  <c r="J65" i="13"/>
  <c r="C81" i="15" s="1"/>
  <c r="J66" i="13"/>
  <c r="A82" i="15" s="1"/>
  <c r="C82" i="15"/>
  <c r="J67" i="13"/>
  <c r="J68" i="13"/>
  <c r="C84" i="15" s="1"/>
  <c r="J69" i="13"/>
  <c r="B85" i="15" s="1"/>
  <c r="J70" i="13"/>
  <c r="C86" i="15" s="1"/>
  <c r="J71" i="13"/>
  <c r="C87" i="15" s="1"/>
  <c r="B87" i="15"/>
  <c r="J72" i="13"/>
  <c r="A88" i="15"/>
  <c r="C88" i="15"/>
  <c r="J73" i="13"/>
  <c r="C89" i="15" s="1"/>
  <c r="J74" i="13"/>
  <c r="A90" i="15"/>
  <c r="J75" i="13"/>
  <c r="C91" i="15"/>
  <c r="J76" i="13"/>
  <c r="C92" i="15"/>
  <c r="J77" i="13"/>
  <c r="B93" i="15" s="1"/>
  <c r="C93" i="15"/>
  <c r="J78" i="13"/>
  <c r="B94" i="15" s="1"/>
  <c r="J79" i="13"/>
  <c r="C95" i="15" s="1"/>
  <c r="J80" i="13"/>
  <c r="B96" i="15" s="1"/>
  <c r="C96" i="15"/>
  <c r="B19" i="15"/>
  <c r="B25" i="15"/>
  <c r="B31" i="15"/>
  <c r="B35" i="15"/>
  <c r="B39" i="15"/>
  <c r="B41" i="15"/>
  <c r="B43" i="15"/>
  <c r="B51" i="15"/>
  <c r="B61" i="15"/>
  <c r="B63" i="15"/>
  <c r="B77" i="15"/>
  <c r="B91" i="15"/>
  <c r="A19" i="15"/>
  <c r="A20" i="15"/>
  <c r="A21" i="15"/>
  <c r="A25" i="15"/>
  <c r="A26" i="15"/>
  <c r="A27" i="15"/>
  <c r="A31" i="15"/>
  <c r="A37" i="15"/>
  <c r="A41" i="15"/>
  <c r="A43" i="15"/>
  <c r="A47" i="15"/>
  <c r="A55" i="15"/>
  <c r="A61" i="15"/>
  <c r="A67" i="15"/>
  <c r="A73" i="15"/>
  <c r="A91" i="15"/>
  <c r="A93" i="15"/>
  <c r="J2" i="13"/>
  <c r="A18" i="15" s="1"/>
  <c r="H43" i="13"/>
  <c r="E11" i="9" s="1"/>
  <c r="E10" i="9"/>
  <c r="D13" i="11" s="1"/>
  <c r="H35" i="13"/>
  <c r="D11" i="9" s="1"/>
  <c r="D10" i="9"/>
  <c r="C13" i="11" s="1"/>
  <c r="B10" i="9"/>
  <c r="B13" i="11" s="1"/>
  <c r="H34" i="13"/>
  <c r="B11" i="9" s="1"/>
  <c r="H51" i="13"/>
  <c r="C11" i="9" s="1"/>
  <c r="H26" i="13"/>
  <c r="C10" i="9" s="1"/>
  <c r="J81" i="13"/>
  <c r="J82" i="13"/>
  <c r="J83" i="13"/>
  <c r="J84" i="13"/>
  <c r="J85" i="13"/>
  <c r="J86" i="13"/>
  <c r="J87" i="13"/>
  <c r="J88" i="13"/>
  <c r="J89" i="13"/>
  <c r="J90" i="13"/>
  <c r="J91" i="13"/>
  <c r="J92" i="13"/>
  <c r="C18" i="15"/>
  <c r="H19" i="13"/>
  <c r="H11" i="13"/>
  <c r="H2" i="13"/>
  <c r="D64" i="13"/>
  <c r="F10" i="13"/>
  <c r="B16" i="8" s="1"/>
  <c r="F9" i="13"/>
  <c r="B15" i="8" s="1"/>
  <c r="D2" i="13"/>
  <c r="B11" i="4" s="1"/>
  <c r="B11" i="11" s="1"/>
  <c r="F78" i="13"/>
  <c r="F33" i="13"/>
  <c r="K16" i="13"/>
  <c r="K18" i="13"/>
  <c r="K19" i="13"/>
  <c r="K22" i="13"/>
  <c r="F8" i="13"/>
  <c r="B14" i="8" s="1"/>
  <c r="F7" i="13"/>
  <c r="B13" i="8" s="1"/>
  <c r="F6" i="13"/>
  <c r="B12" i="8" s="1"/>
  <c r="B19" i="4"/>
  <c r="D6" i="13"/>
  <c r="D32" i="5"/>
  <c r="D11" i="4"/>
  <c r="D11" i="11"/>
  <c r="D4" i="13"/>
  <c r="C11" i="4" s="1"/>
  <c r="C11" i="11" s="1"/>
  <c r="C16" i="15"/>
  <c r="B63" i="13"/>
  <c r="C58" i="5" s="1"/>
  <c r="B58" i="5"/>
  <c r="A58" i="5"/>
  <c r="B62" i="13"/>
  <c r="C57" i="5" s="1"/>
  <c r="B57" i="5"/>
  <c r="A57" i="5"/>
  <c r="B61" i="13"/>
  <c r="C56" i="5" s="1"/>
  <c r="B56" i="5"/>
  <c r="A56" i="5"/>
  <c r="B60" i="13"/>
  <c r="C55" i="5" s="1"/>
  <c r="B55" i="5"/>
  <c r="A55" i="5"/>
  <c r="B59" i="13"/>
  <c r="C54" i="5"/>
  <c r="B54" i="5"/>
  <c r="A54" i="5"/>
  <c r="B58" i="13"/>
  <c r="C53" i="5" s="1"/>
  <c r="B53" i="5"/>
  <c r="A53" i="5"/>
  <c r="B57" i="13"/>
  <c r="C52" i="5" s="1"/>
  <c r="B52" i="5"/>
  <c r="A52" i="5"/>
  <c r="B56" i="13"/>
  <c r="C51" i="5" s="1"/>
  <c r="B51" i="5"/>
  <c r="A51" i="5"/>
  <c r="B55" i="13"/>
  <c r="C50" i="5" s="1"/>
  <c r="B50" i="5"/>
  <c r="A50" i="5"/>
  <c r="B54" i="13"/>
  <c r="C49" i="5" s="1"/>
  <c r="B49" i="5"/>
  <c r="A49" i="5"/>
  <c r="B7" i="13"/>
  <c r="D13" i="5" s="1"/>
  <c r="B6" i="13"/>
  <c r="D11" i="5" s="1"/>
  <c r="B43" i="13"/>
  <c r="D31" i="5" s="1"/>
  <c r="B42" i="13"/>
  <c r="D30" i="5" s="1"/>
  <c r="B41" i="13"/>
  <c r="D29" i="5" s="1"/>
  <c r="B40" i="13"/>
  <c r="D28" i="5" s="1"/>
  <c r="B39" i="13"/>
  <c r="D27" i="5" s="1"/>
  <c r="B38" i="13"/>
  <c r="D26" i="5" s="1"/>
  <c r="B37" i="13"/>
  <c r="D25" i="5" s="1"/>
  <c r="B36" i="13"/>
  <c r="D24" i="5" s="1"/>
  <c r="B35" i="13"/>
  <c r="D23" i="5" s="1"/>
  <c r="B33" i="13"/>
  <c r="D19" i="5" s="1"/>
  <c r="B32" i="13"/>
  <c r="D18" i="5" s="1"/>
  <c r="B31" i="13"/>
  <c r="D17" i="5" s="1"/>
  <c r="B30" i="13"/>
  <c r="D16" i="5" s="1"/>
  <c r="B29" i="13"/>
  <c r="D15" i="5" s="1"/>
  <c r="B28" i="13"/>
  <c r="D14" i="5" s="1"/>
  <c r="B27" i="13"/>
  <c r="D12" i="5" s="1"/>
  <c r="B11" i="13"/>
  <c r="C14" i="5" s="1"/>
  <c r="B12" i="13"/>
  <c r="C15" i="5" s="1"/>
  <c r="B13" i="13"/>
  <c r="C16" i="5" s="1"/>
  <c r="B14" i="13"/>
  <c r="C17" i="5" s="1"/>
  <c r="B15" i="13"/>
  <c r="C18" i="5" s="1"/>
  <c r="B16" i="13"/>
  <c r="C19" i="5" s="1"/>
  <c r="B10" i="13"/>
  <c r="C12" i="5" s="1"/>
  <c r="C11" i="5" s="1"/>
  <c r="A15" i="15"/>
  <c r="A12" i="15"/>
  <c r="B12" i="15"/>
  <c r="A13" i="15"/>
  <c r="B13" i="15"/>
  <c r="J111" i="13"/>
  <c r="J112" i="13"/>
  <c r="J113" i="13"/>
  <c r="J114" i="13"/>
  <c r="J115" i="13"/>
  <c r="J116" i="13"/>
  <c r="J117" i="13"/>
  <c r="J118" i="13"/>
  <c r="J119" i="13"/>
  <c r="J120" i="13"/>
  <c r="J121" i="13"/>
  <c r="J122" i="13"/>
  <c r="J123" i="13"/>
  <c r="J124" i="13"/>
  <c r="J125" i="13"/>
  <c r="J126" i="13"/>
  <c r="J127" i="13"/>
  <c r="J128" i="13"/>
  <c r="J129" i="13"/>
  <c r="J130" i="13"/>
  <c r="J131" i="13"/>
  <c r="J132" i="13"/>
  <c r="J133" i="13"/>
  <c r="J134" i="13"/>
  <c r="J135" i="13"/>
  <c r="J136" i="13"/>
  <c r="J137" i="13"/>
  <c r="J138" i="13"/>
  <c r="J139" i="13"/>
  <c r="J140" i="13"/>
  <c r="J141" i="13"/>
  <c r="J142" i="13"/>
  <c r="J143" i="13"/>
  <c r="J144" i="13"/>
  <c r="J145" i="13"/>
  <c r="J146" i="13"/>
  <c r="J147" i="13"/>
  <c r="J148" i="13"/>
  <c r="J149" i="13"/>
  <c r="J150" i="13"/>
  <c r="J151" i="13"/>
  <c r="J152" i="13"/>
  <c r="J153" i="13"/>
  <c r="J154" i="13"/>
  <c r="J155" i="13"/>
  <c r="J156" i="13"/>
  <c r="J157" i="13"/>
  <c r="J158" i="13"/>
  <c r="J159" i="13"/>
  <c r="J160" i="13"/>
  <c r="J161" i="13"/>
  <c r="J162" i="13"/>
  <c r="J163" i="13"/>
  <c r="J164" i="13"/>
  <c r="J165" i="13"/>
  <c r="J166" i="13"/>
  <c r="J167" i="13"/>
  <c r="J168" i="13"/>
  <c r="J169" i="13"/>
  <c r="J170" i="13"/>
  <c r="J171" i="13"/>
  <c r="J172" i="13"/>
  <c r="J173" i="13"/>
  <c r="J174" i="13"/>
  <c r="J175" i="13"/>
  <c r="J177" i="13"/>
  <c r="J178" i="13"/>
  <c r="J179" i="13"/>
  <c r="J180" i="13"/>
  <c r="J181" i="13"/>
  <c r="J182" i="13"/>
  <c r="J183" i="13"/>
  <c r="J184" i="13"/>
  <c r="J93" i="13"/>
  <c r="J94" i="13"/>
  <c r="J95" i="13"/>
  <c r="J96" i="13"/>
  <c r="J97" i="13"/>
  <c r="J98" i="13"/>
  <c r="J99" i="13"/>
  <c r="J100" i="13"/>
  <c r="J101" i="13"/>
  <c r="J102" i="13"/>
  <c r="J103" i="13"/>
  <c r="J104" i="13"/>
  <c r="J105" i="13"/>
  <c r="J106" i="13"/>
  <c r="J107" i="13"/>
  <c r="J108" i="13"/>
  <c r="J109" i="13"/>
  <c r="J110" i="13"/>
  <c r="J176" i="13"/>
  <c r="H27" i="13"/>
  <c r="H28" i="13"/>
  <c r="H29" i="13"/>
  <c r="H30" i="13"/>
  <c r="H31" i="13"/>
  <c r="H32" i="13"/>
  <c r="H33" i="13"/>
  <c r="H36" i="13"/>
  <c r="H37" i="13"/>
  <c r="H38" i="13"/>
  <c r="H39" i="13"/>
  <c r="H40" i="13"/>
  <c r="H41" i="13"/>
  <c r="H42" i="13"/>
  <c r="H44" i="13"/>
  <c r="H45" i="13"/>
  <c r="H46" i="13"/>
  <c r="H47" i="13"/>
  <c r="H48" i="13"/>
  <c r="H49" i="13"/>
  <c r="H50" i="13"/>
  <c r="H52" i="13"/>
  <c r="F3" i="13"/>
  <c r="F4" i="13"/>
  <c r="F2" i="13"/>
  <c r="B3" i="13"/>
  <c r="B4" i="13"/>
  <c r="B5" i="13"/>
  <c r="B8"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206" i="13"/>
  <c r="B207" i="13"/>
  <c r="B208" i="13"/>
  <c r="B209" i="13"/>
  <c r="B210" i="13"/>
  <c r="B211" i="13"/>
  <c r="B212" i="13"/>
  <c r="B213" i="13"/>
  <c r="B214" i="13"/>
  <c r="B215" i="13"/>
  <c r="B216" i="13"/>
  <c r="B217" i="13"/>
  <c r="B218" i="13"/>
  <c r="B219" i="13"/>
  <c r="B220" i="13"/>
  <c r="B221" i="13"/>
  <c r="B222" i="13"/>
  <c r="B223" i="13"/>
  <c r="B224" i="13"/>
  <c r="B225" i="13"/>
  <c r="B226" i="13"/>
  <c r="B227" i="13"/>
  <c r="B228" i="13"/>
  <c r="B229" i="13"/>
  <c r="B230" i="13"/>
  <c r="B231" i="13"/>
  <c r="B232" i="13"/>
  <c r="B233" i="13"/>
  <c r="B234" i="13"/>
  <c r="B235" i="13"/>
  <c r="B236" i="13"/>
  <c r="B237" i="13"/>
  <c r="B238" i="13"/>
  <c r="B239" i="13"/>
  <c r="B240" i="13"/>
  <c r="B241" i="13"/>
  <c r="B242" i="13"/>
  <c r="B243" i="13"/>
  <c r="B2" i="13"/>
  <c r="A2" i="13"/>
  <c r="C2" i="13"/>
  <c r="E2" i="13"/>
  <c r="G2" i="13"/>
  <c r="I2" i="13"/>
  <c r="A3" i="13"/>
  <c r="C3" i="13"/>
  <c r="E3" i="13"/>
  <c r="G3" i="13"/>
  <c r="I3" i="13"/>
  <c r="A4" i="13"/>
  <c r="C4" i="13"/>
  <c r="E4" i="13"/>
  <c r="G4" i="13"/>
  <c r="I4" i="13"/>
  <c r="A5" i="13"/>
  <c r="C5" i="13"/>
  <c r="E5" i="13"/>
  <c r="G5" i="13"/>
  <c r="I5" i="13"/>
  <c r="A6" i="13"/>
  <c r="C6" i="13"/>
  <c r="E6" i="13"/>
  <c r="G6" i="13"/>
  <c r="I6" i="13"/>
  <c r="A7" i="13"/>
  <c r="C7" i="13"/>
  <c r="E7" i="13"/>
  <c r="G7" i="13"/>
  <c r="I7" i="13"/>
  <c r="A8" i="13"/>
  <c r="C8" i="13"/>
  <c r="E8" i="13"/>
  <c r="G8" i="13"/>
  <c r="I8" i="13"/>
  <c r="A9" i="13"/>
  <c r="C9" i="13"/>
  <c r="E9" i="13"/>
  <c r="G9" i="13"/>
  <c r="I9" i="13"/>
  <c r="A10" i="13"/>
  <c r="C10" i="13"/>
  <c r="E10" i="13"/>
  <c r="G10" i="13"/>
  <c r="I10" i="13"/>
  <c r="A11" i="13"/>
  <c r="C11" i="13"/>
  <c r="E11" i="13"/>
  <c r="G11" i="13"/>
  <c r="I11" i="13"/>
  <c r="A12" i="13"/>
  <c r="C12" i="13"/>
  <c r="E12" i="13"/>
  <c r="G12" i="13"/>
  <c r="I12" i="13"/>
  <c r="A13" i="13"/>
  <c r="C13" i="13"/>
  <c r="E13" i="13"/>
  <c r="G13" i="13"/>
  <c r="I13" i="13"/>
  <c r="A14" i="13"/>
  <c r="C14" i="13"/>
  <c r="E14" i="13"/>
  <c r="G14" i="13"/>
  <c r="I14" i="13"/>
  <c r="A15" i="13"/>
  <c r="C15" i="13"/>
  <c r="E15" i="13"/>
  <c r="G15" i="13"/>
  <c r="I15" i="13"/>
  <c r="A16" i="13"/>
  <c r="C16" i="13"/>
  <c r="E16" i="13"/>
  <c r="G16" i="13"/>
  <c r="I16" i="13"/>
  <c r="A17" i="13"/>
  <c r="C17" i="13"/>
  <c r="E17" i="13"/>
  <c r="G17" i="13"/>
  <c r="I17" i="13"/>
  <c r="A18" i="13"/>
  <c r="C18" i="13"/>
  <c r="E18" i="13"/>
  <c r="G18" i="13"/>
  <c r="I18" i="13"/>
  <c r="A19" i="13"/>
  <c r="C19" i="13"/>
  <c r="E19" i="13"/>
  <c r="G19" i="13"/>
  <c r="I19" i="13"/>
  <c r="A20" i="13"/>
  <c r="C20" i="13"/>
  <c r="E20" i="13"/>
  <c r="G20" i="13"/>
  <c r="I20" i="13"/>
  <c r="A21" i="13"/>
  <c r="C21" i="13"/>
  <c r="E21" i="13"/>
  <c r="G21" i="13"/>
  <c r="I21" i="13"/>
  <c r="A22" i="13"/>
  <c r="C22" i="13"/>
  <c r="E22" i="13"/>
  <c r="G22" i="13"/>
  <c r="I22" i="13"/>
  <c r="A23" i="13"/>
  <c r="C23" i="13"/>
  <c r="E23" i="13"/>
  <c r="G23" i="13"/>
  <c r="I23" i="13"/>
  <c r="A24" i="13"/>
  <c r="C24" i="13"/>
  <c r="E24" i="13"/>
  <c r="G24" i="13"/>
  <c r="I24" i="13"/>
  <c r="A25" i="13"/>
  <c r="C25" i="13"/>
  <c r="E25" i="13"/>
  <c r="G25" i="13"/>
  <c r="I25" i="13"/>
  <c r="A26" i="13"/>
  <c r="C26" i="13"/>
  <c r="E26" i="13"/>
  <c r="G26" i="13"/>
  <c r="I26" i="13"/>
  <c r="A27" i="13"/>
  <c r="C27" i="13"/>
  <c r="E27" i="13"/>
  <c r="G27" i="13"/>
  <c r="I27" i="13"/>
  <c r="A28" i="13"/>
  <c r="C28" i="13"/>
  <c r="E28" i="13"/>
  <c r="G28" i="13"/>
  <c r="I28" i="13"/>
  <c r="A29" i="13"/>
  <c r="C29" i="13"/>
  <c r="E29" i="13"/>
  <c r="G29" i="13"/>
  <c r="I29" i="13"/>
  <c r="A30" i="13"/>
  <c r="C30" i="13"/>
  <c r="E30" i="13"/>
  <c r="G30" i="13"/>
  <c r="I30" i="13"/>
  <c r="A31" i="13"/>
  <c r="C31" i="13"/>
  <c r="E31" i="13"/>
  <c r="G31" i="13"/>
  <c r="I31" i="13"/>
  <c r="A32" i="13"/>
  <c r="C32" i="13"/>
  <c r="E32" i="13"/>
  <c r="G32" i="13"/>
  <c r="I32" i="13"/>
  <c r="A33" i="13"/>
  <c r="C33" i="13"/>
  <c r="E33" i="13"/>
  <c r="G33" i="13"/>
  <c r="I33" i="13"/>
  <c r="A34" i="13"/>
  <c r="C34" i="13"/>
  <c r="E34" i="13"/>
  <c r="G34" i="13"/>
  <c r="I34" i="13"/>
  <c r="A35" i="13"/>
  <c r="C35" i="13"/>
  <c r="E35" i="13"/>
  <c r="G35" i="13"/>
  <c r="I35" i="13"/>
  <c r="A36" i="13"/>
  <c r="C36" i="13"/>
  <c r="E36" i="13"/>
  <c r="G36" i="13"/>
  <c r="I36" i="13"/>
  <c r="A37" i="13"/>
  <c r="C37" i="13"/>
  <c r="E37" i="13"/>
  <c r="G37" i="13"/>
  <c r="I37" i="13"/>
  <c r="A38" i="13"/>
  <c r="C38" i="13"/>
  <c r="E38" i="13"/>
  <c r="G38" i="13"/>
  <c r="I38" i="13"/>
  <c r="A39" i="13"/>
  <c r="C39" i="13"/>
  <c r="E39" i="13"/>
  <c r="G39" i="13"/>
  <c r="I39" i="13"/>
  <c r="A40" i="13"/>
  <c r="C40" i="13"/>
  <c r="E40" i="13"/>
  <c r="G40" i="13"/>
  <c r="I40" i="13"/>
  <c r="A41" i="13"/>
  <c r="C41" i="13"/>
  <c r="E41" i="13"/>
  <c r="G41" i="13"/>
  <c r="I41" i="13"/>
  <c r="A42" i="13"/>
  <c r="C42" i="13"/>
  <c r="E42" i="13"/>
  <c r="G42" i="13"/>
  <c r="I42" i="13"/>
  <c r="A43" i="13"/>
  <c r="C43" i="13"/>
  <c r="E43" i="13"/>
  <c r="G43" i="13"/>
  <c r="I43" i="13"/>
  <c r="A44" i="13"/>
  <c r="C44" i="13"/>
  <c r="E44" i="13"/>
  <c r="G44" i="13"/>
  <c r="I44" i="13"/>
  <c r="A45" i="13"/>
  <c r="C45" i="13"/>
  <c r="E45" i="13"/>
  <c r="G45" i="13"/>
  <c r="I45" i="13"/>
  <c r="A46" i="13"/>
  <c r="C46" i="13"/>
  <c r="E46" i="13"/>
  <c r="G46" i="13"/>
  <c r="I46" i="13"/>
  <c r="A47" i="13"/>
  <c r="C47" i="13"/>
  <c r="E47" i="13"/>
  <c r="G47" i="13"/>
  <c r="I47" i="13"/>
  <c r="A48" i="13"/>
  <c r="C48" i="13"/>
  <c r="E48" i="13"/>
  <c r="G48" i="13"/>
  <c r="I48" i="13"/>
  <c r="A49" i="13"/>
  <c r="C49" i="13"/>
  <c r="E49" i="13"/>
  <c r="G49" i="13"/>
  <c r="I49" i="13"/>
  <c r="A50" i="13"/>
  <c r="C50" i="13"/>
  <c r="E50" i="13"/>
  <c r="G50" i="13"/>
  <c r="I50" i="13"/>
  <c r="A51" i="13"/>
  <c r="C51" i="13"/>
  <c r="E51" i="13"/>
  <c r="G51" i="13"/>
  <c r="I51" i="13"/>
  <c r="A52" i="13"/>
  <c r="C52" i="13"/>
  <c r="E52" i="13"/>
  <c r="G52" i="13"/>
  <c r="I52" i="13"/>
  <c r="A53" i="13"/>
  <c r="C53" i="13"/>
  <c r="E53" i="13"/>
  <c r="I53" i="13"/>
  <c r="A54" i="13"/>
  <c r="C54" i="13"/>
  <c r="E54" i="13"/>
  <c r="I54" i="13"/>
  <c r="A55" i="13"/>
  <c r="C55" i="13"/>
  <c r="E55" i="13"/>
  <c r="I55" i="13"/>
  <c r="A56" i="13"/>
  <c r="C56" i="13"/>
  <c r="E56" i="13"/>
  <c r="I56" i="13"/>
  <c r="A57" i="13"/>
  <c r="C57" i="13"/>
  <c r="E57" i="13"/>
  <c r="I57" i="13"/>
  <c r="A58" i="13"/>
  <c r="C58" i="13"/>
  <c r="E58" i="13"/>
  <c r="I58" i="13"/>
  <c r="A59" i="13"/>
  <c r="C59" i="13"/>
  <c r="E59" i="13"/>
  <c r="I59" i="13"/>
  <c r="A60" i="13"/>
  <c r="C60" i="13"/>
  <c r="E60" i="13"/>
  <c r="I60" i="13"/>
  <c r="A61" i="13"/>
  <c r="C61" i="13"/>
  <c r="E61" i="13"/>
  <c r="I61" i="13"/>
  <c r="A62" i="13"/>
  <c r="C62" i="13"/>
  <c r="E62" i="13"/>
  <c r="I62" i="13"/>
  <c r="A63" i="13"/>
  <c r="C63" i="13"/>
  <c r="E63" i="13"/>
  <c r="I63" i="13"/>
  <c r="A64" i="13"/>
  <c r="C64" i="13"/>
  <c r="E64" i="13"/>
  <c r="I64" i="13"/>
  <c r="C65" i="13"/>
  <c r="E65" i="13"/>
  <c r="I65" i="13"/>
  <c r="C66" i="13"/>
  <c r="E66" i="13"/>
  <c r="I66" i="13"/>
  <c r="C67" i="13"/>
  <c r="E67" i="13"/>
  <c r="I67" i="13"/>
  <c r="C68" i="13"/>
  <c r="E68" i="13"/>
  <c r="I68" i="13"/>
  <c r="C69" i="13"/>
  <c r="E69" i="13"/>
  <c r="I69" i="13"/>
  <c r="C70" i="13"/>
  <c r="E70" i="13"/>
  <c r="I70" i="13"/>
  <c r="C71" i="13"/>
  <c r="E71" i="13"/>
  <c r="I71" i="13"/>
  <c r="C72" i="13"/>
  <c r="E72" i="13"/>
  <c r="I72" i="13"/>
  <c r="C73" i="13"/>
  <c r="E73" i="13"/>
  <c r="I73" i="13"/>
  <c r="C74" i="13"/>
  <c r="E74" i="13"/>
  <c r="I74" i="13"/>
  <c r="C75" i="13"/>
  <c r="E75" i="13"/>
  <c r="I75" i="13"/>
  <c r="C76" i="13"/>
  <c r="E76" i="13"/>
  <c r="I76" i="13"/>
  <c r="C77" i="13"/>
  <c r="E77" i="13"/>
  <c r="I77" i="13"/>
  <c r="C78" i="13"/>
  <c r="E78" i="13"/>
  <c r="I78" i="13"/>
  <c r="C79" i="13"/>
  <c r="E79" i="13"/>
  <c r="I79" i="13"/>
  <c r="C80" i="13"/>
  <c r="E80" i="13"/>
  <c r="I80" i="13"/>
  <c r="C81" i="13"/>
  <c r="E81" i="13"/>
  <c r="I81" i="13"/>
  <c r="C82" i="13"/>
  <c r="E82" i="13"/>
  <c r="I82" i="13"/>
  <c r="C83" i="13"/>
  <c r="E83" i="13"/>
  <c r="I83" i="13"/>
  <c r="C84" i="13"/>
  <c r="E84" i="13"/>
  <c r="I84" i="13"/>
  <c r="C85" i="13"/>
  <c r="E85" i="13"/>
  <c r="I85" i="13"/>
  <c r="C86" i="13"/>
  <c r="E86" i="13"/>
  <c r="I86" i="13"/>
  <c r="C87" i="13"/>
  <c r="E87" i="13"/>
  <c r="I87" i="13"/>
  <c r="C88" i="13"/>
  <c r="E88" i="13"/>
  <c r="I88" i="13"/>
  <c r="C89" i="13"/>
  <c r="E89" i="13"/>
  <c r="I89" i="13"/>
  <c r="C90" i="13"/>
  <c r="E90" i="13"/>
  <c r="I90" i="13"/>
  <c r="C91" i="13"/>
  <c r="E91" i="13"/>
  <c r="I91" i="13"/>
  <c r="C92" i="13"/>
  <c r="E92" i="13"/>
  <c r="I92" i="13"/>
  <c r="C93" i="13"/>
  <c r="E93" i="13"/>
  <c r="I93" i="13"/>
  <c r="C94" i="13"/>
  <c r="E94" i="13"/>
  <c r="I94" i="13"/>
  <c r="C95" i="13"/>
  <c r="E95" i="13"/>
  <c r="I95" i="13"/>
  <c r="C96" i="13"/>
  <c r="E96" i="13"/>
  <c r="I96" i="13"/>
  <c r="C97" i="13"/>
  <c r="E97" i="13"/>
  <c r="I97" i="13"/>
  <c r="C98" i="13"/>
  <c r="E98" i="13"/>
  <c r="I98" i="13"/>
  <c r="C99" i="13"/>
  <c r="E99" i="13"/>
  <c r="I99" i="13"/>
  <c r="C100" i="13"/>
  <c r="E100" i="13"/>
  <c r="I100" i="13"/>
  <c r="C101" i="13"/>
  <c r="E101" i="13"/>
  <c r="I101" i="13"/>
  <c r="C102" i="13"/>
  <c r="E102" i="13"/>
  <c r="I102" i="13"/>
  <c r="C103" i="13"/>
  <c r="E103" i="13"/>
  <c r="I103" i="13"/>
  <c r="C104" i="13"/>
  <c r="E104" i="13"/>
  <c r="I104" i="13"/>
  <c r="C105" i="13"/>
  <c r="E105" i="13"/>
  <c r="I105" i="13"/>
  <c r="C106" i="13"/>
  <c r="E106" i="13"/>
  <c r="I106" i="13"/>
  <c r="C107" i="13"/>
  <c r="E107" i="13"/>
  <c r="I107" i="13"/>
  <c r="C108" i="13"/>
  <c r="E108" i="13"/>
  <c r="I108" i="13"/>
  <c r="C109" i="13"/>
  <c r="E109" i="13"/>
  <c r="I109" i="13"/>
  <c r="C110" i="13"/>
  <c r="E110" i="13"/>
  <c r="I110" i="13"/>
  <c r="C111" i="13"/>
  <c r="E111" i="13"/>
  <c r="I111" i="13"/>
  <c r="C112" i="13"/>
  <c r="E112" i="13"/>
  <c r="I112" i="13"/>
  <c r="C113" i="13"/>
  <c r="E113" i="13"/>
  <c r="I113" i="13"/>
  <c r="C114" i="13"/>
  <c r="E114" i="13"/>
  <c r="I114" i="13"/>
  <c r="C115" i="13"/>
  <c r="E115" i="13"/>
  <c r="I115" i="13"/>
  <c r="C116" i="13"/>
  <c r="E116" i="13"/>
  <c r="I116" i="13"/>
  <c r="C117" i="13"/>
  <c r="E117" i="13"/>
  <c r="I117" i="13"/>
  <c r="C118" i="13"/>
  <c r="E118" i="13"/>
  <c r="I118" i="13"/>
  <c r="C119" i="13"/>
  <c r="E119" i="13"/>
  <c r="I119" i="13"/>
  <c r="C120" i="13"/>
  <c r="I120" i="13"/>
  <c r="C121" i="13"/>
  <c r="I121" i="13"/>
  <c r="C122" i="13"/>
  <c r="I122" i="13"/>
  <c r="C123" i="13"/>
  <c r="I123" i="13"/>
  <c r="C124" i="13"/>
  <c r="I124" i="13"/>
  <c r="C125" i="13"/>
  <c r="I125" i="13"/>
  <c r="C126" i="13"/>
  <c r="I126" i="13"/>
  <c r="C127" i="13"/>
  <c r="I127" i="13"/>
  <c r="C128" i="13"/>
  <c r="I128" i="13"/>
  <c r="C129" i="13"/>
  <c r="I129" i="13"/>
  <c r="C130" i="13"/>
  <c r="I130" i="13"/>
  <c r="C131"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J185" i="13"/>
  <c r="I186" i="13"/>
  <c r="J186" i="13"/>
  <c r="I187" i="13"/>
  <c r="J187" i="13"/>
  <c r="I188" i="13"/>
  <c r="J188" i="13"/>
  <c r="I189" i="13"/>
  <c r="J189" i="13"/>
  <c r="I190" i="13"/>
  <c r="J190" i="13"/>
  <c r="I191" i="13"/>
  <c r="J191" i="13"/>
  <c r="I192" i="13"/>
  <c r="J192" i="13"/>
  <c r="I193" i="13"/>
  <c r="J193" i="13"/>
  <c r="I194" i="13"/>
  <c r="J194" i="13"/>
  <c r="I195" i="13"/>
  <c r="J195" i="13"/>
  <c r="I196" i="13"/>
  <c r="J196" i="13"/>
  <c r="I197" i="13"/>
  <c r="J197" i="13"/>
  <c r="I198" i="13"/>
  <c r="J198" i="13"/>
  <c r="I199" i="13"/>
  <c r="J199" i="13"/>
  <c r="I200" i="13"/>
  <c r="J200" i="13"/>
  <c r="I201" i="13"/>
  <c r="J201" i="13"/>
  <c r="I202" i="13"/>
  <c r="J202" i="13"/>
  <c r="I203" i="13"/>
  <c r="J203" i="13"/>
  <c r="I204" i="13"/>
  <c r="J204" i="13"/>
  <c r="I205" i="13"/>
  <c r="J205" i="13"/>
  <c r="I206" i="13"/>
  <c r="J206" i="13"/>
  <c r="I207" i="13"/>
  <c r="J207" i="13"/>
  <c r="I208" i="13"/>
  <c r="J208" i="13"/>
  <c r="I209" i="13"/>
  <c r="J209" i="13"/>
  <c r="I210" i="13"/>
  <c r="J210" i="13"/>
  <c r="I211" i="13"/>
  <c r="J211" i="13"/>
  <c r="I212" i="13"/>
  <c r="J212" i="13"/>
  <c r="I213" i="13"/>
  <c r="J213" i="13"/>
  <c r="I214" i="13"/>
  <c r="J214" i="13"/>
  <c r="I215" i="13"/>
  <c r="J215" i="13"/>
  <c r="I216" i="13"/>
  <c r="J216" i="13"/>
  <c r="I217" i="13"/>
  <c r="J217" i="13"/>
  <c r="I218" i="13"/>
  <c r="J218" i="13"/>
  <c r="I219" i="13"/>
  <c r="J219" i="13"/>
  <c r="I220" i="13"/>
  <c r="J220" i="13"/>
  <c r="I221" i="13"/>
  <c r="J221" i="13"/>
  <c r="I222" i="13"/>
  <c r="J222" i="13"/>
  <c r="I223" i="13"/>
  <c r="J223" i="13"/>
  <c r="I224" i="13"/>
  <c r="J224" i="13"/>
  <c r="I225" i="13"/>
  <c r="J225" i="13"/>
  <c r="I226" i="13"/>
  <c r="J226" i="13"/>
  <c r="I227" i="13"/>
  <c r="J227" i="13"/>
  <c r="I228" i="13"/>
  <c r="J228" i="13"/>
  <c r="I229" i="13"/>
  <c r="J229" i="13"/>
  <c r="I230" i="13"/>
  <c r="J230" i="13"/>
  <c r="I231" i="13"/>
  <c r="J231" i="13"/>
  <c r="I232" i="13"/>
  <c r="J232" i="13"/>
  <c r="I233" i="13"/>
  <c r="J233" i="13"/>
  <c r="I234" i="13"/>
  <c r="J234" i="13"/>
  <c r="I235" i="13"/>
  <c r="J235" i="13"/>
  <c r="I236" i="13"/>
  <c r="J236" i="13"/>
  <c r="I237" i="13"/>
  <c r="J237" i="13"/>
  <c r="I238" i="13"/>
  <c r="J238" i="13"/>
  <c r="I239" i="13"/>
  <c r="J239" i="13"/>
  <c r="I240" i="13"/>
  <c r="J240" i="13"/>
  <c r="J1" i="13"/>
  <c r="I1" i="13"/>
  <c r="H1" i="13"/>
  <c r="G1" i="13"/>
  <c r="F1" i="13"/>
  <c r="E1" i="13"/>
  <c r="D1" i="13"/>
  <c r="C1" i="13"/>
  <c r="A1" i="13"/>
  <c r="A94" i="15"/>
  <c r="A92" i="15"/>
  <c r="A78" i="15"/>
  <c r="A74" i="15"/>
  <c r="A70" i="15"/>
  <c r="A68" i="15"/>
  <c r="A66" i="15"/>
  <c r="A64" i="15"/>
  <c r="A62" i="15"/>
  <c r="A50" i="15"/>
  <c r="A44" i="15"/>
  <c r="A40" i="15"/>
  <c r="B92" i="15"/>
  <c r="B84" i="15"/>
  <c r="B68" i="15"/>
  <c r="B66" i="15"/>
  <c r="B62" i="15"/>
  <c r="B60" i="15"/>
  <c r="B52" i="15"/>
  <c r="B46" i="15"/>
  <c r="B40" i="15"/>
  <c r="B34" i="15"/>
  <c r="B28" i="15"/>
  <c r="B26" i="15"/>
  <c r="B22" i="15"/>
  <c r="B20" i="15"/>
  <c r="C23" i="4"/>
  <c r="C18" i="11" s="1"/>
  <c r="B3" i="17"/>
  <c r="B3" i="16"/>
  <c r="B3" i="4"/>
  <c r="B3" i="5"/>
  <c r="B3" i="11"/>
  <c r="B3" i="15"/>
  <c r="A83" i="15"/>
  <c r="B83" i="15"/>
  <c r="A69" i="15"/>
  <c r="B88" i="15"/>
  <c r="A95" i="15"/>
  <c r="A58" i="15"/>
  <c r="C58" i="15"/>
  <c r="B24" i="15"/>
  <c r="B90" i="15"/>
  <c r="A36" i="15"/>
  <c r="B89" i="15"/>
  <c r="A96" i="15"/>
  <c r="A30" i="15"/>
  <c r="B71" i="15"/>
  <c r="C71" i="15"/>
  <c r="B57" i="15"/>
  <c r="A84" i="15"/>
  <c r="A48" i="15"/>
  <c r="B48" i="15"/>
  <c r="B75" i="15"/>
  <c r="A81" i="15"/>
  <c r="B81" i="15"/>
  <c r="B45" i="15"/>
  <c r="C45" i="15"/>
  <c r="B58" i="15"/>
  <c r="B29" i="15"/>
  <c r="C90" i="15"/>
  <c r="C83" i="15"/>
  <c r="C69" i="15"/>
  <c r="A87" i="15"/>
  <c r="A59" i="15"/>
  <c r="C33" i="15"/>
  <c r="A54" i="15"/>
  <c r="B53" i="15"/>
  <c r="A56" i="15"/>
  <c r="A80" i="15" l="1"/>
  <c r="A32" i="15"/>
  <c r="C72" i="15"/>
  <c r="B18" i="15"/>
  <c r="A29" i="15"/>
  <c r="A57" i="15"/>
  <c r="B30" i="15"/>
  <c r="B82" i="15"/>
  <c r="A89" i="15"/>
  <c r="B38" i="15"/>
  <c r="B44" i="15"/>
  <c r="B50" i="15"/>
  <c r="B74" i="15"/>
  <c r="B86" i="15"/>
  <c r="A38" i="15"/>
  <c r="A42" i="15"/>
  <c r="A46" i="15"/>
  <c r="A52" i="15"/>
  <c r="A72" i="15"/>
  <c r="A76" i="15"/>
  <c r="A86" i="15"/>
  <c r="A49" i="15"/>
  <c r="A39" i="15"/>
  <c r="A23" i="15"/>
  <c r="B67" i="15"/>
  <c r="B49" i="15"/>
  <c r="B37" i="15"/>
  <c r="B33" i="15"/>
  <c r="B27" i="15"/>
  <c r="C79" i="15"/>
  <c r="C76" i="15"/>
  <c r="C56" i="15"/>
  <c r="C51" i="15"/>
  <c r="C32" i="15"/>
  <c r="D20" i="9"/>
  <c r="D16" i="9"/>
  <c r="D15" i="9"/>
  <c r="E20" i="9"/>
  <c r="K15" i="13"/>
  <c r="K17" i="13"/>
  <c r="K24" i="13"/>
  <c r="A65" i="15"/>
  <c r="A22" i="15"/>
  <c r="B73" i="15"/>
  <c r="B65" i="15"/>
  <c r="B95" i="15"/>
  <c r="C85" i="15"/>
  <c r="A75" i="15"/>
  <c r="C42" i="15"/>
  <c r="C34" i="15"/>
  <c r="C21" i="15"/>
  <c r="B21" i="15"/>
  <c r="B57" i="17"/>
  <c r="B37" i="17"/>
  <c r="B34" i="17"/>
  <c r="B31" i="17" s="1"/>
  <c r="B67" i="16"/>
  <c r="B58" i="17"/>
  <c r="B38" i="17"/>
  <c r="C61" i="8"/>
  <c r="C33" i="11" s="1"/>
  <c r="B16" i="9"/>
  <c r="B14" i="9" s="1"/>
  <c r="E18" i="9"/>
  <c r="E16" i="9"/>
  <c r="E14" i="9" s="1"/>
  <c r="E15" i="9"/>
  <c r="C62" i="4"/>
  <c r="C26" i="11" s="1"/>
  <c r="C31" i="17"/>
  <c r="D31" i="16"/>
  <c r="B39" i="17"/>
  <c r="B59" i="17"/>
  <c r="B60" i="17"/>
  <c r="B40" i="17"/>
  <c r="K23" i="13"/>
  <c r="K21" i="13"/>
  <c r="C22" i="5"/>
  <c r="D31" i="17"/>
  <c r="B31" i="16"/>
  <c r="B2" i="1"/>
  <c r="B2" i="15"/>
  <c r="B2" i="11"/>
  <c r="B2" i="16"/>
  <c r="B2" i="17"/>
  <c r="B2" i="8"/>
  <c r="B2" i="4"/>
  <c r="B2" i="5"/>
  <c r="A85" i="15"/>
  <c r="B59" i="15"/>
  <c r="C78" i="15"/>
  <c r="C64" i="15"/>
  <c r="C47" i="15"/>
  <c r="C36" i="15"/>
  <c r="C23" i="15"/>
  <c r="A79" i="15"/>
  <c r="B55" i="15"/>
  <c r="C94" i="15"/>
  <c r="C28" i="15"/>
  <c r="D14" i="9"/>
  <c r="D61" i="8"/>
  <c r="D33" i="11" s="1"/>
  <c r="D32" i="11"/>
  <c r="D66" i="8"/>
  <c r="C32" i="11"/>
  <c r="C66" i="8"/>
  <c r="B32" i="11"/>
  <c r="B66" i="8"/>
  <c r="B52" i="8"/>
  <c r="B61" i="8" s="1"/>
  <c r="B33" i="11" s="1"/>
  <c r="D39" i="4"/>
  <c r="D25" i="11" s="1"/>
  <c r="D22" i="4"/>
  <c r="D62" i="4" s="1"/>
  <c r="D26" i="11" s="1"/>
  <c r="D18" i="11"/>
  <c r="B18" i="4"/>
  <c r="B17" i="11" s="1"/>
  <c r="B16" i="11"/>
  <c r="B21" i="11"/>
  <c r="C39" i="4"/>
  <c r="C25" i="11" s="1"/>
  <c r="B22" i="11"/>
  <c r="B22" i="4"/>
  <c r="B62" i="4" s="1"/>
  <c r="B26" i="11" s="1"/>
  <c r="B18" i="11"/>
  <c r="B20" i="11"/>
  <c r="U5" i="13"/>
  <c r="A33" i="5" s="1"/>
  <c r="C46" i="5"/>
  <c r="C13" i="5"/>
  <c r="C32" i="5" s="1"/>
  <c r="K26" i="13" l="1"/>
  <c r="B39" i="4"/>
  <c r="B25" i="11" s="1"/>
</calcChain>
</file>

<file path=xl/sharedStrings.xml><?xml version="1.0" encoding="utf-8"?>
<sst xmlns="http://schemas.openxmlformats.org/spreadsheetml/2006/main" count="2605" uniqueCount="1538">
  <si>
    <t xml:space="preserve">6.4 </t>
  </si>
  <si>
    <t xml:space="preserve">8.3 </t>
  </si>
  <si>
    <t xml:space="preserve">14.4 </t>
  </si>
  <si>
    <t xml:space="preserve">7.8 </t>
  </si>
  <si>
    <t xml:space="preserve">5.8 </t>
  </si>
  <si>
    <t xml:space="preserve">19.7 </t>
  </si>
  <si>
    <t xml:space="preserve">3.3 </t>
  </si>
  <si>
    <t xml:space="preserve">6.6 </t>
  </si>
  <si>
    <t xml:space="preserve">0.6 </t>
  </si>
  <si>
    <t xml:space="preserve">19.4 </t>
  </si>
  <si>
    <t xml:space="preserve">13.1 </t>
  </si>
  <si>
    <t xml:space="preserve">8.1 </t>
  </si>
  <si>
    <t xml:space="preserve">2.2 </t>
  </si>
  <si>
    <t>Données sur les entreprises de l'IDCC</t>
  </si>
  <si>
    <t xml:space="preserve">Nombre d'entreprises et d'établissements </t>
  </si>
  <si>
    <t>Données sur les salaires de l'IDCC</t>
  </si>
  <si>
    <t>Ecart femmes/hommes pour le salaire mensuel net moyen* (en %)</t>
  </si>
  <si>
    <t>Neuvième onglet : données sur les entreprises</t>
  </si>
  <si>
    <t>Quatrième onglet : croisement entre l'IDCC et la nomenclature d'activités (NAF)</t>
  </si>
  <si>
    <t>Dares</t>
  </si>
  <si>
    <t>Position dans la nomenclature CRIS de l'IDCC</t>
  </si>
  <si>
    <t>Chiffres clés de l'IDCC</t>
  </si>
  <si>
    <t>Effectifs</t>
  </si>
  <si>
    <t>Caractéristiques des salariés 
(en % des salariés présents au 31/12)</t>
  </si>
  <si>
    <t>Caractéristiques des emplois
(en % des salariés présents au 31/12)</t>
  </si>
  <si>
    <t>Croisement entre la nomenclature d'activités (NAF) et l'IDCC</t>
  </si>
  <si>
    <t>Données sur l'emploi de l'IDCC</t>
  </si>
  <si>
    <t>Données sur l'emploi des femmes de l'IDCC</t>
  </si>
  <si>
    <t>Données sur l'emploi des hommes de l'IDCC</t>
  </si>
  <si>
    <t xml:space="preserve">8.4 </t>
  </si>
  <si>
    <t xml:space="preserve">8.7 </t>
  </si>
  <si>
    <t xml:space="preserve">3.1 </t>
  </si>
  <si>
    <t xml:space="preserve">6.5 </t>
  </si>
  <si>
    <t xml:space="preserve">zsal </t>
  </si>
  <si>
    <t xml:space="preserve">zsal_1829 </t>
  </si>
  <si>
    <t xml:space="preserve">zsal_3049 </t>
  </si>
  <si>
    <t xml:space="preserve">zsal_50 </t>
  </si>
  <si>
    <t xml:space="preserve">zsal_sexe1 </t>
  </si>
  <si>
    <t xml:space="preserve">zsal_sexe2 </t>
  </si>
  <si>
    <t xml:space="preserve">zsal_cs3 </t>
  </si>
  <si>
    <t xml:space="preserve">zsal_cs4 </t>
  </si>
  <si>
    <t xml:space="preserve">zsal_cs5 </t>
  </si>
  <si>
    <t xml:space="preserve">zsal_cs6 </t>
  </si>
  <si>
    <t xml:space="preserve">zsal_tail1 </t>
  </si>
  <si>
    <t xml:space="preserve">zsal_tail2 </t>
  </si>
  <si>
    <t xml:space="preserve">zsal_tail3 </t>
  </si>
  <si>
    <t xml:space="preserve">ecart_i </t>
  </si>
  <si>
    <t xml:space="preserve">ecart_i_cs3 </t>
  </si>
  <si>
    <t xml:space="preserve">ecart_i_cs4 </t>
  </si>
  <si>
    <t xml:space="preserve">ecart_i_cs5 </t>
  </si>
  <si>
    <t xml:space="preserve">ecart_i_cs6 </t>
  </si>
  <si>
    <t xml:space="preserve">ecart_i_1829 </t>
  </si>
  <si>
    <t xml:space="preserve">ecart_i_3049 </t>
  </si>
  <si>
    <t xml:space="preserve">ecart_i_50 </t>
  </si>
  <si>
    <t xml:space="preserve">ecart_i_tail1 </t>
  </si>
  <si>
    <t xml:space="preserve">ecart_i_tail2 </t>
  </si>
  <si>
    <t xml:space="preserve">ecart_i_tail3 </t>
  </si>
  <si>
    <t xml:space="preserve">ecart_c </t>
  </si>
  <si>
    <t xml:space="preserve">ecart_c_cs3 </t>
  </si>
  <si>
    <t xml:space="preserve">ecart_c_cs4 </t>
  </si>
  <si>
    <t xml:space="preserve">ecart_c_cs5 </t>
  </si>
  <si>
    <t xml:space="preserve">ecart_c_cs6 </t>
  </si>
  <si>
    <t xml:space="preserve">ecart_c_1829 </t>
  </si>
  <si>
    <t xml:space="preserve">ecart_c_3049 </t>
  </si>
  <si>
    <t xml:space="preserve">ecart_c_50 </t>
  </si>
  <si>
    <t xml:space="preserve">ecart_c_tail1 </t>
  </si>
  <si>
    <t xml:space="preserve">ecart_c_tail2 </t>
  </si>
  <si>
    <t xml:space="preserve">ecart_c_tail3 </t>
  </si>
  <si>
    <t xml:space="preserve">ecart </t>
  </si>
  <si>
    <t xml:space="preserve">ecart_cs3 </t>
  </si>
  <si>
    <t xml:space="preserve">ecart_cs4 </t>
  </si>
  <si>
    <t xml:space="preserve">ecart_cs5 </t>
  </si>
  <si>
    <t xml:space="preserve">ecart_cs6 </t>
  </si>
  <si>
    <t xml:space="preserve">ecart_1829 </t>
  </si>
  <si>
    <t xml:space="preserve">ecart_3049 </t>
  </si>
  <si>
    <t xml:space="preserve">ecart_50 </t>
  </si>
  <si>
    <t xml:space="preserve">ecart_tail1 </t>
  </si>
  <si>
    <t xml:space="preserve">ecart_tail2 </t>
  </si>
  <si>
    <t xml:space="preserve">ecart_tail3 </t>
  </si>
  <si>
    <t xml:space="preserve">10.7 </t>
  </si>
  <si>
    <t xml:space="preserve">10.2 </t>
  </si>
  <si>
    <t>Fabrication de denrées alimentaires, de boissons, de produits à base de tabac</t>
  </si>
  <si>
    <t>Note : chaque poste est pris en compte au prorata de son volume horaire de travail rapporté à celui d'un poste à temps complet.</t>
  </si>
  <si>
    <t>Nombre d'entreprises (IDCC principal)</t>
  </si>
  <si>
    <t>CDD</t>
  </si>
  <si>
    <t>Caractéristiques des salaires</t>
  </si>
  <si>
    <t>Salaire mensuel net moyen d'un équivalent-temps plein (en euros)</t>
  </si>
  <si>
    <t>Répartition des entreprises ayant cet IDCC comme convention collective principale, par taille d'entreprise</t>
  </si>
  <si>
    <t>IDCC</t>
  </si>
  <si>
    <t>CRIS</t>
  </si>
  <si>
    <t>Femmes</t>
  </si>
  <si>
    <t>50 ans ou plus</t>
  </si>
  <si>
    <t>Temps partiel</t>
  </si>
  <si>
    <t>Répartition par âge</t>
  </si>
  <si>
    <t>Hommes</t>
  </si>
  <si>
    <t>Ensemble</t>
  </si>
  <si>
    <t>AZ</t>
  </si>
  <si>
    <t>C1</t>
  </si>
  <si>
    <t>C2</t>
  </si>
  <si>
    <t>C3</t>
  </si>
  <si>
    <t>C4</t>
  </si>
  <si>
    <t>C5</t>
  </si>
  <si>
    <t>DE</t>
  </si>
  <si>
    <t>FZ</t>
  </si>
  <si>
    <t>GZ</t>
  </si>
  <si>
    <t>HZ</t>
  </si>
  <si>
    <t>IZ</t>
  </si>
  <si>
    <t>JZ</t>
  </si>
  <si>
    <t>KZ</t>
  </si>
  <si>
    <t>LZ</t>
  </si>
  <si>
    <t>MN</t>
  </si>
  <si>
    <t>OQ</t>
  </si>
  <si>
    <t>RU</t>
  </si>
  <si>
    <t>CONSTRUCTION</t>
  </si>
  <si>
    <t>TOTAL</t>
  </si>
  <si>
    <t>30-49 ans</t>
  </si>
  <si>
    <t>500 salariés ou plus</t>
  </si>
  <si>
    <t>Construction</t>
  </si>
  <si>
    <t>AGRICULTURE</t>
  </si>
  <si>
    <t>Agriculture, sylviculture et pêche</t>
  </si>
  <si>
    <t>INDUSTRIE</t>
  </si>
  <si>
    <t>SERVICES</t>
  </si>
  <si>
    <t>Cokéfaction et raffinage</t>
  </si>
  <si>
    <t>Fabrication d'equipements electriques, electroniques, informatiques ; fabrication de machines</t>
  </si>
  <si>
    <t>Fabrication de matériels de transport</t>
  </si>
  <si>
    <t xml:space="preserve">Fabrication d'autres produits industriels </t>
  </si>
  <si>
    <t>Industries extractives,  energie, eau, gestion des dechets et depollution</t>
  </si>
  <si>
    <t>Commerce ; réparation d'automobiles et de motocycles</t>
  </si>
  <si>
    <t xml:space="preserve">Transports et entreposage </t>
  </si>
  <si>
    <t>Hébergement et restauration</t>
  </si>
  <si>
    <t>Information et communication</t>
  </si>
  <si>
    <t>Activités financières et d'assurance</t>
  </si>
  <si>
    <t>Activités immobilières</t>
  </si>
  <si>
    <t xml:space="preserve">Activités scientifiques et techniques ; services administratifs et de soutien </t>
  </si>
  <si>
    <t>Administration publique, enseignement, santé humaine et action sociale</t>
  </si>
  <si>
    <t>Autres activités de services</t>
  </si>
  <si>
    <t>Nombre de salariés</t>
  </si>
  <si>
    <t>Répartition par sexe</t>
  </si>
  <si>
    <t>Homme</t>
  </si>
  <si>
    <t>Femme</t>
  </si>
  <si>
    <t>Répartition par catégorie socioprofessionnelle</t>
  </si>
  <si>
    <t>Cadre</t>
  </si>
  <si>
    <t>Profession intermédiaire</t>
  </si>
  <si>
    <t>Employé</t>
  </si>
  <si>
    <t>Ouvrier</t>
  </si>
  <si>
    <t>dont 55 ans ou plus</t>
  </si>
  <si>
    <t>dont 60 ans ou plus</t>
  </si>
  <si>
    <t>29 ans ou moins</t>
  </si>
  <si>
    <t>Entre 1,05 et 1,1 Smic</t>
  </si>
  <si>
    <t>Entre 1,1 et 1,2 Smic</t>
  </si>
  <si>
    <t>Entre 1,2 et 1,3 Smic</t>
  </si>
  <si>
    <t>Entre 1,3 et 1,4 Smic</t>
  </si>
  <si>
    <t>Entre 1,4 et 1,5 Smic</t>
  </si>
  <si>
    <t>Entre 2 et 3 Smic</t>
  </si>
  <si>
    <t>Entre 3 et 4 Smic</t>
  </si>
  <si>
    <t>Entre 4 et 5 Smic</t>
  </si>
  <si>
    <t>Supérieur à 5 Smic</t>
  </si>
  <si>
    <t>Entreprise de 1 à 9 salariés</t>
  </si>
  <si>
    <t>Nombre d'établissements</t>
  </si>
  <si>
    <t>Ayant cet IDCC comme convention collective principale</t>
  </si>
  <si>
    <t>Ayant au moins un salarié avec cet IDCC</t>
  </si>
  <si>
    <t>Nombre d'entreprises</t>
  </si>
  <si>
    <t>Poids de l'IDCC dans chaque secteur d'activité</t>
  </si>
  <si>
    <t>Répartition des salariés de cet IDCC</t>
  </si>
  <si>
    <t>Total</t>
  </si>
  <si>
    <t xml:space="preserve">idcc </t>
  </si>
  <si>
    <t xml:space="preserve">cris </t>
  </si>
  <si>
    <t xml:space="preserve">APEN_COL1 </t>
  </si>
  <si>
    <t xml:space="preserve">APEN_COL2 </t>
  </si>
  <si>
    <t xml:space="preserve">APEN_COL3 </t>
  </si>
  <si>
    <t xml:space="preserve">APEN_COL4 </t>
  </si>
  <si>
    <t xml:space="preserve">APEN_COL5 </t>
  </si>
  <si>
    <t xml:space="preserve">APEN_COL6 </t>
  </si>
  <si>
    <t xml:space="preserve">APEN_COL7 </t>
  </si>
  <si>
    <t xml:space="preserve">APEN_COL8 </t>
  </si>
  <si>
    <t xml:space="preserve">APEN_COL9 </t>
  </si>
  <si>
    <t xml:space="preserve">APEN_COL10 </t>
  </si>
  <si>
    <t xml:space="preserve">APENLIB_COL1 </t>
  </si>
  <si>
    <t xml:space="preserve">APENLIB_COL2 </t>
  </si>
  <si>
    <t xml:space="preserve">APENLIB_COL3 </t>
  </si>
  <si>
    <t xml:space="preserve">APENLIB_COL4 </t>
  </si>
  <si>
    <t xml:space="preserve">APENLIB_COL5 </t>
  </si>
  <si>
    <t xml:space="preserve">APENLIB_COL6 </t>
  </si>
  <si>
    <t xml:space="preserve">APENLIB_COL7 </t>
  </si>
  <si>
    <t xml:space="preserve">APENLIB_COL8 </t>
  </si>
  <si>
    <t xml:space="preserve">APENLIB_COL9 </t>
  </si>
  <si>
    <t xml:space="preserve">APENLIB_COL10 </t>
  </si>
  <si>
    <t xml:space="preserve">ZAPEN_COL1 </t>
  </si>
  <si>
    <t xml:space="preserve">ZAPEN_COL2 </t>
  </si>
  <si>
    <t xml:space="preserve">ZAPEN_COL3 </t>
  </si>
  <si>
    <t xml:space="preserve">ZAPEN_COL4 </t>
  </si>
  <si>
    <t xml:space="preserve">ZAPEN_COL5 </t>
  </si>
  <si>
    <t xml:space="preserve">ZAPEN_COL6 </t>
  </si>
  <si>
    <t xml:space="preserve">ZAPEN_COL7 </t>
  </si>
  <si>
    <t xml:space="preserve">ZAPEN_COL8 </t>
  </si>
  <si>
    <t xml:space="preserve">ZAPEN_COL9 </t>
  </si>
  <si>
    <t xml:space="preserve">ZAPEN_COL10 </t>
  </si>
  <si>
    <t xml:space="preserve">ZAPENLIB_COL1 </t>
  </si>
  <si>
    <t xml:space="preserve">ZAPENLIB_COL2 </t>
  </si>
  <si>
    <t xml:space="preserve">ZAPENLIB_COL3 </t>
  </si>
  <si>
    <t xml:space="preserve">ZAPENLIB_COL4 </t>
  </si>
  <si>
    <t xml:space="preserve">ZAPENLIB_COL5 </t>
  </si>
  <si>
    <t xml:space="preserve">ZAPENLIB_COL6 </t>
  </si>
  <si>
    <t xml:space="preserve">ZAPENLIB_COL7 </t>
  </si>
  <si>
    <t xml:space="preserve">ZAPENLIB_COL8 </t>
  </si>
  <si>
    <t xml:space="preserve">ZAPENLIB_COL9 </t>
  </si>
  <si>
    <t xml:space="preserve">ZAPENLIB_COL10 </t>
  </si>
  <si>
    <t xml:space="preserve">intidcc </t>
  </si>
  <si>
    <t xml:space="preserve">fiche </t>
  </si>
  <si>
    <t xml:space="preserve">naf4PCT_COL1 </t>
  </si>
  <si>
    <t xml:space="preserve">naf4PCT_COL2 </t>
  </si>
  <si>
    <t xml:space="preserve">naf4PCT_COL3 </t>
  </si>
  <si>
    <t xml:space="preserve">naf4PCT_COL4 </t>
  </si>
  <si>
    <t xml:space="preserve">Znaf4PCT_COL1 </t>
  </si>
  <si>
    <t xml:space="preserve">Znaf4PCT_COL2 </t>
  </si>
  <si>
    <t xml:space="preserve">Znaf4PCT_COL3 </t>
  </si>
  <si>
    <t xml:space="preserve">Znaf4PCT_COL4 </t>
  </si>
  <si>
    <t xml:space="preserve">naf17PCT_COL1 </t>
  </si>
  <si>
    <t xml:space="preserve">naf17PCT_COL2 </t>
  </si>
  <si>
    <t xml:space="preserve">naf17PCT_COL3 </t>
  </si>
  <si>
    <t xml:space="preserve">naf17PCT_COL4 </t>
  </si>
  <si>
    <t xml:space="preserve">naf17PCT_COL5 </t>
  </si>
  <si>
    <t xml:space="preserve">naf17PCT_COL6 </t>
  </si>
  <si>
    <t xml:space="preserve">naf17PCT_COL7 </t>
  </si>
  <si>
    <t xml:space="preserve">naf17PCT_COL8 </t>
  </si>
  <si>
    <t xml:space="preserve">naf17PCT_COL9 </t>
  </si>
  <si>
    <t xml:space="preserve">naf17PCT_COL10 </t>
  </si>
  <si>
    <t xml:space="preserve">naf17PCT_COL11 </t>
  </si>
  <si>
    <t xml:space="preserve">naf17PCT_COL12 </t>
  </si>
  <si>
    <t xml:space="preserve">naf17PCT_COL13 </t>
  </si>
  <si>
    <t xml:space="preserve">naf17PCT_COL14 </t>
  </si>
  <si>
    <t xml:space="preserve">naf17PCT_COL15 </t>
  </si>
  <si>
    <t xml:space="preserve">naf17PCT_COL16 </t>
  </si>
  <si>
    <t xml:space="preserve">naf17PCT_COL17 </t>
  </si>
  <si>
    <t xml:space="preserve">Znaf17PCT_COL1 </t>
  </si>
  <si>
    <t xml:space="preserve">Znaf17PCT_COL2 </t>
  </si>
  <si>
    <t xml:space="preserve">Znaf17PCT_COL3 </t>
  </si>
  <si>
    <t xml:space="preserve">Znaf17PCT_COL4 </t>
  </si>
  <si>
    <t xml:space="preserve">Znaf17PCT_COL5 </t>
  </si>
  <si>
    <t xml:space="preserve">Znaf17PCT_COL6 </t>
  </si>
  <si>
    <t xml:space="preserve">Znaf17PCT_COL7 </t>
  </si>
  <si>
    <t xml:space="preserve">Znaf17PCT_COL8 </t>
  </si>
  <si>
    <t xml:space="preserve">Znaf17PCT_COL9 </t>
  </si>
  <si>
    <t xml:space="preserve">Znaf17PCT_COL10 </t>
  </si>
  <si>
    <t xml:space="preserve">Znaf17PCT_COL11 </t>
  </si>
  <si>
    <t xml:space="preserve">Znaf17PCT_COL12 </t>
  </si>
  <si>
    <t xml:space="preserve">Znaf17PCT_COL13 </t>
  </si>
  <si>
    <t xml:space="preserve">Znaf17PCT_COL14 </t>
  </si>
  <si>
    <t xml:space="preserve">Znaf17PCT_COL15 </t>
  </si>
  <si>
    <t xml:space="preserve">Znaf17PCT_COL16 </t>
  </si>
  <si>
    <t xml:space="preserve">Znaf17PCT_COL17 </t>
  </si>
  <si>
    <t xml:space="preserve">APENPCT_COL1 </t>
  </si>
  <si>
    <t xml:space="preserve">APENPCT_COL2 </t>
  </si>
  <si>
    <t xml:space="preserve">APENPCT_COL3 </t>
  </si>
  <si>
    <t xml:space="preserve">APENPCT_COL4 </t>
  </si>
  <si>
    <t xml:space="preserve">APENPCT_COL5 </t>
  </si>
  <si>
    <t xml:space="preserve">APENPCT_COL6 </t>
  </si>
  <si>
    <t xml:space="preserve">APENPCT_COL7 </t>
  </si>
  <si>
    <t xml:space="preserve">APENPCT_COL8 </t>
  </si>
  <si>
    <t xml:space="preserve">APENPCT_COL9 </t>
  </si>
  <si>
    <t xml:space="preserve">APENPCT_COL10 </t>
  </si>
  <si>
    <t xml:space="preserve">ZAPENPCT_COL1 </t>
  </si>
  <si>
    <t xml:space="preserve">ZAPENPCT_COL2 </t>
  </si>
  <si>
    <t xml:space="preserve">ZAPENPCT_COL3 </t>
  </si>
  <si>
    <t xml:space="preserve">ZAPENPCT_COL4 </t>
  </si>
  <si>
    <t xml:space="preserve">ZAPENPCT_COL5 </t>
  </si>
  <si>
    <t xml:space="preserve">ZAPENPCT_COL6 </t>
  </si>
  <si>
    <t xml:space="preserve">ZAPENPCT_COL7 </t>
  </si>
  <si>
    <t xml:space="preserve">ZAPENPCT_COL8 </t>
  </si>
  <si>
    <t xml:space="preserve">ZAPENPCT_COL9 </t>
  </si>
  <si>
    <t xml:space="preserve">ZAPENPCT_COL10 </t>
  </si>
  <si>
    <t xml:space="preserve">emp_i_3112 </t>
  </si>
  <si>
    <t xml:space="preserve">emp_i_etp </t>
  </si>
  <si>
    <t xml:space="preserve">emp_c_3112 </t>
  </si>
  <si>
    <t xml:space="preserve">emp_c_etp </t>
  </si>
  <si>
    <t xml:space="preserve">emp_t_3112 </t>
  </si>
  <si>
    <t xml:space="preserve">emp_t_etp </t>
  </si>
  <si>
    <t xml:space="preserve">tx_i_1829 </t>
  </si>
  <si>
    <t xml:space="preserve">tx_i_3049 </t>
  </si>
  <si>
    <t xml:space="preserve">tx_i_50 </t>
  </si>
  <si>
    <t xml:space="preserve">tx_i_55 </t>
  </si>
  <si>
    <t xml:space="preserve">tx_i_60 </t>
  </si>
  <si>
    <t xml:space="preserve">tx_i_sexe1 </t>
  </si>
  <si>
    <t xml:space="preserve">tx_i_sexe2 </t>
  </si>
  <si>
    <t xml:space="preserve">tx_i_cs3 </t>
  </si>
  <si>
    <t xml:space="preserve">tx_i_cs4 </t>
  </si>
  <si>
    <t xml:space="preserve">tx_i_cs5 </t>
  </si>
  <si>
    <t xml:space="preserve">tx_i_cs6 </t>
  </si>
  <si>
    <t xml:space="preserve">tx_i_tail1 </t>
  </si>
  <si>
    <t xml:space="preserve">tx_i_tail2 </t>
  </si>
  <si>
    <t xml:space="preserve">tx_i_tail3 </t>
  </si>
  <si>
    <t xml:space="preserve">tx_tp_i_1829 </t>
  </si>
  <si>
    <t xml:space="preserve">tx_tp_i_3049 </t>
  </si>
  <si>
    <t xml:space="preserve">tx_tp_i_50 </t>
  </si>
  <si>
    <t xml:space="preserve">tx_tp_i_sexe1 </t>
  </si>
  <si>
    <t xml:space="preserve">tx_tp_i_sexe2 </t>
  </si>
  <si>
    <t xml:space="preserve">tx_tp_i_cs3 </t>
  </si>
  <si>
    <t xml:space="preserve">tx_tp_i_cs4 </t>
  </si>
  <si>
    <t xml:space="preserve">tx_tp_i_cs5 </t>
  </si>
  <si>
    <t xml:space="preserve">tx_tp_i_cs6 </t>
  </si>
  <si>
    <t xml:space="preserve">tx_tp_i_tail1 </t>
  </si>
  <si>
    <t xml:space="preserve">tx_tp_i_tail2 </t>
  </si>
  <si>
    <t xml:space="preserve">tx_tp_i_tail3 </t>
  </si>
  <si>
    <t xml:space="preserve">tx_cdd_i_1829 </t>
  </si>
  <si>
    <t xml:space="preserve">tx_cdd_i_3049 </t>
  </si>
  <si>
    <t xml:space="preserve">tx_cdd_i_50 </t>
  </si>
  <si>
    <t xml:space="preserve">tx_cdd_i_sexe1 </t>
  </si>
  <si>
    <t xml:space="preserve">tx_cdd_i_sexe2 </t>
  </si>
  <si>
    <t xml:space="preserve">tx_cdd_i_cs3 </t>
  </si>
  <si>
    <t xml:space="preserve">tx_cdd_i_cs4 </t>
  </si>
  <si>
    <t xml:space="preserve">tx_cdd_i_cs5 </t>
  </si>
  <si>
    <t xml:space="preserve">tx_cdd_i_cs6 </t>
  </si>
  <si>
    <t xml:space="preserve">tx_cdd_i_tail1 </t>
  </si>
  <si>
    <t xml:space="preserve">tx_cdd_i_tail2 </t>
  </si>
  <si>
    <t xml:space="preserve">tx_cdd_i_tail3 </t>
  </si>
  <si>
    <t xml:space="preserve">tx_c_1829 </t>
  </si>
  <si>
    <t xml:space="preserve">tx_c_3049 </t>
  </si>
  <si>
    <t xml:space="preserve">tx_c_50 </t>
  </si>
  <si>
    <t xml:space="preserve">tx_c_55 </t>
  </si>
  <si>
    <t xml:space="preserve">tx_c_60 </t>
  </si>
  <si>
    <t xml:space="preserve">tx_c_sexe1 </t>
  </si>
  <si>
    <t xml:space="preserve">tx_c_sexe2 </t>
  </si>
  <si>
    <t xml:space="preserve">tx_c_cs3 </t>
  </si>
  <si>
    <t xml:space="preserve">tx_c_cs4 </t>
  </si>
  <si>
    <t xml:space="preserve">tx_c_cs5 </t>
  </si>
  <si>
    <t xml:space="preserve">tx_c_cs6 </t>
  </si>
  <si>
    <t xml:space="preserve">tx_c_tail1 </t>
  </si>
  <si>
    <t xml:space="preserve">tx_c_tail2 </t>
  </si>
  <si>
    <t xml:space="preserve">tx_c_tail3 </t>
  </si>
  <si>
    <t xml:space="preserve">tx_tp_c_1829 </t>
  </si>
  <si>
    <t xml:space="preserve">tx_tp_c_3049 </t>
  </si>
  <si>
    <t xml:space="preserve">tx_tp_c_50 </t>
  </si>
  <si>
    <t xml:space="preserve">tx_tp_c_sexe1 </t>
  </si>
  <si>
    <t xml:space="preserve">tx_tp_c_sexe2 </t>
  </si>
  <si>
    <t xml:space="preserve">tx_tp_c_cs3 </t>
  </si>
  <si>
    <t xml:space="preserve">tx_tp_c_cs4 </t>
  </si>
  <si>
    <t xml:space="preserve">tx_tp_c_cs5 </t>
  </si>
  <si>
    <t xml:space="preserve">tx_tp_c_cs6 </t>
  </si>
  <si>
    <t xml:space="preserve">tx_tp_c_tail1 </t>
  </si>
  <si>
    <t xml:space="preserve">tx_tp_c_tail2 </t>
  </si>
  <si>
    <t xml:space="preserve">tx_tp_c_tail3 </t>
  </si>
  <si>
    <t xml:space="preserve">tx_cdd_c_1829 </t>
  </si>
  <si>
    <t xml:space="preserve">tx_cdd_c_3049 </t>
  </si>
  <si>
    <t xml:space="preserve">tx_cdd_c_50 </t>
  </si>
  <si>
    <t xml:space="preserve">tx_cdd_c_sexe1 </t>
  </si>
  <si>
    <t xml:space="preserve">tx_cdd_c_sexe2 </t>
  </si>
  <si>
    <t xml:space="preserve">tx_cdd_c_cs3 </t>
  </si>
  <si>
    <t xml:space="preserve">tx_cdd_c_cs4 </t>
  </si>
  <si>
    <t xml:space="preserve">tx_cdd_c_cs5 </t>
  </si>
  <si>
    <t xml:space="preserve">tx_cdd_c_cs6 </t>
  </si>
  <si>
    <t xml:space="preserve">tx_cdd_c_tail1 </t>
  </si>
  <si>
    <t xml:space="preserve">tx_cdd_c_tail2 </t>
  </si>
  <si>
    <t xml:space="preserve">tx_cdd_c_tail3 </t>
  </si>
  <si>
    <t xml:space="preserve">tx_t_1829 </t>
  </si>
  <si>
    <t xml:space="preserve">tx_t_3049 </t>
  </si>
  <si>
    <t xml:space="preserve">tx_t_50 </t>
  </si>
  <si>
    <t xml:space="preserve">tx_t_55 </t>
  </si>
  <si>
    <t xml:space="preserve">tx_t_60 </t>
  </si>
  <si>
    <t xml:space="preserve">tx_t_sexe1 </t>
  </si>
  <si>
    <t xml:space="preserve">tx_t_sexe2 </t>
  </si>
  <si>
    <t xml:space="preserve">tx_t_cs3 </t>
  </si>
  <si>
    <t xml:space="preserve">tx_t_cs4 </t>
  </si>
  <si>
    <t xml:space="preserve">tx_t_cs5 </t>
  </si>
  <si>
    <t xml:space="preserve">tx_t_cs6 </t>
  </si>
  <si>
    <t xml:space="preserve">tx_t_tail1 </t>
  </si>
  <si>
    <t xml:space="preserve">tx_t_tail2 </t>
  </si>
  <si>
    <t xml:space="preserve">tx_t_tail3 </t>
  </si>
  <si>
    <t xml:space="preserve">tx_tp_t_1829 </t>
  </si>
  <si>
    <t xml:space="preserve">tx_tp_t_3049 </t>
  </si>
  <si>
    <t xml:space="preserve">tx_tp_t_50 </t>
  </si>
  <si>
    <t xml:space="preserve">tx_tp_t_sexe1 </t>
  </si>
  <si>
    <t xml:space="preserve">tx_tp_t_sexe2 </t>
  </si>
  <si>
    <t xml:space="preserve">tx_tp_t_cs3 </t>
  </si>
  <si>
    <t xml:space="preserve">tx_tp_t_cs4 </t>
  </si>
  <si>
    <t xml:space="preserve">tx_tp_t_cs5 </t>
  </si>
  <si>
    <t xml:space="preserve">tx_tp_t_cs6 </t>
  </si>
  <si>
    <t xml:space="preserve">tx_tp_t_tail1 </t>
  </si>
  <si>
    <t xml:space="preserve">tx_tp_t_tail2 </t>
  </si>
  <si>
    <t xml:space="preserve">tx_tp_t_tail3 </t>
  </si>
  <si>
    <t xml:space="preserve">tx_cdd_t_1829 </t>
  </si>
  <si>
    <t xml:space="preserve">tx_cdd_t_3049 </t>
  </si>
  <si>
    <t xml:space="preserve">tx_cdd_t_50 </t>
  </si>
  <si>
    <t xml:space="preserve">tx_cdd_t_sexe1 </t>
  </si>
  <si>
    <t xml:space="preserve">tx_cdd_t_sexe2 </t>
  </si>
  <si>
    <t xml:space="preserve">tx_cdd_t_cs3 </t>
  </si>
  <si>
    <t xml:space="preserve">tx_cdd_t_cs4 </t>
  </si>
  <si>
    <t xml:space="preserve">tx_cdd_t_cs5 </t>
  </si>
  <si>
    <t xml:space="preserve">tx_cdd_t_cs6 </t>
  </si>
  <si>
    <t xml:space="preserve">tx_cdd_t_tail1 </t>
  </si>
  <si>
    <t xml:space="preserve">tx_cdd_t_tail2 </t>
  </si>
  <si>
    <t xml:space="preserve">tx_cdd_t_tail3 </t>
  </si>
  <si>
    <t xml:space="preserve">sal_i_txcouv </t>
  </si>
  <si>
    <t xml:space="preserve">zsal_i_1829 </t>
  </si>
  <si>
    <t xml:space="preserve">zsal_i_3049 </t>
  </si>
  <si>
    <t xml:space="preserve">zsal_i_50 </t>
  </si>
  <si>
    <t xml:space="preserve">zsal_i_sexe1 </t>
  </si>
  <si>
    <t xml:space="preserve">zsal_i_sexe2 </t>
  </si>
  <si>
    <t xml:space="preserve">zsal_i_cs3 </t>
  </si>
  <si>
    <t xml:space="preserve">zsal_i_cs4 </t>
  </si>
  <si>
    <t xml:space="preserve">zsal_i_cs5 </t>
  </si>
  <si>
    <t xml:space="preserve">zsal_i_cs6 </t>
  </si>
  <si>
    <t xml:space="preserve">zsal_i_tail1 </t>
  </si>
  <si>
    <t xml:space="preserve">zsal_i_tail2 </t>
  </si>
  <si>
    <t xml:space="preserve">zsal_i_tail3 </t>
  </si>
  <si>
    <t xml:space="preserve">zsmic_i01 </t>
  </si>
  <si>
    <t xml:space="preserve">zsmic_i02 </t>
  </si>
  <si>
    <t xml:space="preserve">zsmic_i03 </t>
  </si>
  <si>
    <t xml:space="preserve">zsmic_i04 </t>
  </si>
  <si>
    <t xml:space="preserve">zsmic_i05 </t>
  </si>
  <si>
    <t xml:space="preserve">zsmic_i06 </t>
  </si>
  <si>
    <t xml:space="preserve">zsmic_i07 </t>
  </si>
  <si>
    <t xml:space="preserve">zsmic_i08 </t>
  </si>
  <si>
    <t xml:space="preserve">zsmic_i09 </t>
  </si>
  <si>
    <t xml:space="preserve">zsmic_i10 </t>
  </si>
  <si>
    <t xml:space="preserve">zsmic_i11 </t>
  </si>
  <si>
    <t xml:space="preserve">zsmic_i12 </t>
  </si>
  <si>
    <t xml:space="preserve">zsmic01_i_1829 </t>
  </si>
  <si>
    <t xml:space="preserve">zsmic01_i_3049 </t>
  </si>
  <si>
    <t xml:space="preserve">zsmic01_i_50 </t>
  </si>
  <si>
    <t xml:space="preserve">zsmic01_i_sexe1 </t>
  </si>
  <si>
    <t xml:space="preserve">zsmic01_i_sexe2 </t>
  </si>
  <si>
    <t xml:space="preserve">zsmic01_i_cs3 </t>
  </si>
  <si>
    <t xml:space="preserve">zsmic01_i_cs4 </t>
  </si>
  <si>
    <t xml:space="preserve">zsmic01_i_cs5 </t>
  </si>
  <si>
    <t xml:space="preserve">zsmic01_i_cs6 </t>
  </si>
  <si>
    <t xml:space="preserve">zsmic01_i_tail1 </t>
  </si>
  <si>
    <t xml:space="preserve">zsmic01_i_tail2 </t>
  </si>
  <si>
    <t xml:space="preserve">zsmic01_i_tail3 </t>
  </si>
  <si>
    <t xml:space="preserve">enti1_0 </t>
  </si>
  <si>
    <t xml:space="preserve">enti1_1 </t>
  </si>
  <si>
    <t xml:space="preserve">enti1_2 </t>
  </si>
  <si>
    <t xml:space="preserve">enti1_3 </t>
  </si>
  <si>
    <t xml:space="preserve">enti1_4 </t>
  </si>
  <si>
    <t xml:space="preserve">enti1_5 </t>
  </si>
  <si>
    <t xml:space="preserve">enti1_6 </t>
  </si>
  <si>
    <t xml:space="preserve">enti1 </t>
  </si>
  <si>
    <t xml:space="preserve">entc1 </t>
  </si>
  <si>
    <t xml:space="preserve">entc1_0 </t>
  </si>
  <si>
    <t xml:space="preserve">entc1_1 </t>
  </si>
  <si>
    <t xml:space="preserve">entc1_2 </t>
  </si>
  <si>
    <t xml:space="preserve">entc1_3 </t>
  </si>
  <si>
    <t xml:space="preserve">entc1_4 </t>
  </si>
  <si>
    <t xml:space="preserve">entc1_5 </t>
  </si>
  <si>
    <t xml:space="preserve">entc1_6 </t>
  </si>
  <si>
    <t xml:space="preserve">ent1 </t>
  </si>
  <si>
    <t xml:space="preserve">ent1_0 </t>
  </si>
  <si>
    <t xml:space="preserve">ent1_1 </t>
  </si>
  <si>
    <t xml:space="preserve">ent1_2 </t>
  </si>
  <si>
    <t xml:space="preserve">ent1_3 </t>
  </si>
  <si>
    <t xml:space="preserve">ent1_4 </t>
  </si>
  <si>
    <t xml:space="preserve">ent1_5 </t>
  </si>
  <si>
    <t xml:space="preserve">ent1_6 </t>
  </si>
  <si>
    <t xml:space="preserve">ent2 </t>
  </si>
  <si>
    <t xml:space="preserve">etabi1 </t>
  </si>
  <si>
    <t xml:space="preserve">etab2 </t>
  </si>
  <si>
    <t xml:space="preserve">REPCRISPOIDS_COL1 </t>
  </si>
  <si>
    <t xml:space="preserve">REPCRISPOIDS_COL2 </t>
  </si>
  <si>
    <t xml:space="preserve">REPCRISPOIDS_COL3 </t>
  </si>
  <si>
    <t xml:space="preserve">REPCRISPOIDS_COL4 </t>
  </si>
  <si>
    <t xml:space="preserve">REPCRISPOIDS_COL5 </t>
  </si>
  <si>
    <t xml:space="preserve">REPCRISPOIDS_COL6 </t>
  </si>
  <si>
    <t xml:space="preserve">REPCRISPOIDS_COL7 </t>
  </si>
  <si>
    <t xml:space="preserve">REPCRISPOIDS_COL8 </t>
  </si>
  <si>
    <t xml:space="preserve">REPCRISPOIDS_COL9 </t>
  </si>
  <si>
    <t xml:space="preserve">REPCRISPOIDS_COL10 </t>
  </si>
  <si>
    <t xml:space="preserve">REPCRISPOIDS_COL11 </t>
  </si>
  <si>
    <t xml:space="preserve">REPCRISPOIDS_COL12 </t>
  </si>
  <si>
    <t xml:space="preserve">REPCRISPOIDS_COL13 </t>
  </si>
  <si>
    <t xml:space="preserve">REPCRISPOIDS_COL14 </t>
  </si>
  <si>
    <t xml:space="preserve">REPCRISPOIDS_COL15 </t>
  </si>
  <si>
    <t xml:space="preserve">REPCRISPOIDS_COL16 </t>
  </si>
  <si>
    <t xml:space="preserve">REPCRISPOIDS_COL17 </t>
  </si>
  <si>
    <t xml:space="preserve">REPCRISPOIDS_COL18 </t>
  </si>
  <si>
    <t xml:space="preserve">REPCRISPOIDS_COL19 </t>
  </si>
  <si>
    <t xml:space="preserve">REPCRISPOIDS_COL20 </t>
  </si>
  <si>
    <t xml:space="preserve">REPCRISPOIDS_COL21 </t>
  </si>
  <si>
    <t xml:space="preserve">REPCRISPOIDS_COL22 </t>
  </si>
  <si>
    <t xml:space="preserve">REPCRISPOIDS_COL23 </t>
  </si>
  <si>
    <t xml:space="preserve">REPCRISPOIDS_COL24 </t>
  </si>
  <si>
    <t xml:space="preserve">REPCRISPOIDS_COL25 </t>
  </si>
  <si>
    <t xml:space="preserve">REPCRISPOIDS_COL26 </t>
  </si>
  <si>
    <t xml:space="preserve">REPCRISPOIDS_COL27 </t>
  </si>
  <si>
    <t xml:space="preserve">REPCRISPOIDS_COL28 </t>
  </si>
  <si>
    <t xml:space="preserve">REPCRISPOIDS_COL29 </t>
  </si>
  <si>
    <t xml:space="preserve">REPCRISPOIDS_COL30 </t>
  </si>
  <si>
    <t xml:space="preserve">REPCRISPOIDS_COL31 </t>
  </si>
  <si>
    <t xml:space="preserve">REPCRISPOIDS_COL32 </t>
  </si>
  <si>
    <t xml:space="preserve">REPCRISPOIDS_COL33 </t>
  </si>
  <si>
    <t xml:space="preserve">REPCRISPOIDS_COL34 </t>
  </si>
  <si>
    <t xml:space="preserve">REPCRISPOIDS_COL35 </t>
  </si>
  <si>
    <t xml:space="preserve">REPCRISPOIDS_COL36 </t>
  </si>
  <si>
    <t xml:space="preserve">REPCRISPOIDS_COL37 </t>
  </si>
  <si>
    <t xml:space="preserve">REPCRISPOIDS_COL38 </t>
  </si>
  <si>
    <t xml:space="preserve">REPCRISPOIDS_COL39 </t>
  </si>
  <si>
    <t xml:space="preserve">REPCRISPOIDS_COL40 </t>
  </si>
  <si>
    <t xml:space="preserve">REPCRISPOIDS_COL41 </t>
  </si>
  <si>
    <t xml:space="preserve">REPCRISPOIDS_COL42 </t>
  </si>
  <si>
    <t xml:space="preserve">REPCRISPOIDS_COL43 </t>
  </si>
  <si>
    <t xml:space="preserve">REPCRISPOIDS_COL44 </t>
  </si>
  <si>
    <t xml:space="preserve">REPCRISPOIDS_COL45 </t>
  </si>
  <si>
    <t xml:space="preserve">REPCRISPOIDS_COL46 </t>
  </si>
  <si>
    <t xml:space="preserve">REPCRISPOIDS_COL47 </t>
  </si>
  <si>
    <t xml:space="preserve">REPCRISPOIDS_COL48 </t>
  </si>
  <si>
    <t xml:space="preserve">REPCRISPOIDS_COL49 </t>
  </si>
  <si>
    <t xml:space="preserve">REPCRISPOIDS_COL50 </t>
  </si>
  <si>
    <t xml:space="preserve">REPCRISPOIDS_COL51 </t>
  </si>
  <si>
    <t xml:space="preserve">REPCRISPOIDS_COL52 </t>
  </si>
  <si>
    <t xml:space="preserve">REPCRISPOIDS_COL53 </t>
  </si>
  <si>
    <t xml:space="preserve">REPCRISPOIDS_COL54 </t>
  </si>
  <si>
    <t xml:space="preserve">REPCRISPOIDS_COL55 </t>
  </si>
  <si>
    <t xml:space="preserve">REPCRISPOIDS_COL56 </t>
  </si>
  <si>
    <t xml:space="preserve">REPCRISPOIDS_COL57 </t>
  </si>
  <si>
    <t xml:space="preserve">REPCRISPOIDS_COL58 </t>
  </si>
  <si>
    <t xml:space="preserve">REPCRISPOIDS_COL59 </t>
  </si>
  <si>
    <t xml:space="preserve">REPCRISPOIDS_COL60 </t>
  </si>
  <si>
    <t xml:space="preserve">REPCRISPOIDS_COL61 </t>
  </si>
  <si>
    <t xml:space="preserve">REPCRISPOIDS_COL62 </t>
  </si>
  <si>
    <t xml:space="preserve">REPCRISPOIDS_COL63 </t>
  </si>
  <si>
    <t xml:space="preserve">REPCRISPOIDS_COL64 </t>
  </si>
  <si>
    <t xml:space="preserve">REPCRISPOIDS_COL65 </t>
  </si>
  <si>
    <t xml:space="preserve">REPCRISPOIDS_COL66 </t>
  </si>
  <si>
    <t xml:space="preserve">REPCRISPOIDS_COL67 </t>
  </si>
  <si>
    <t xml:space="preserve">REPCRISPOIDS_COL68 </t>
  </si>
  <si>
    <t xml:space="preserve">REPCRISPOIDS_COL69 </t>
  </si>
  <si>
    <t xml:space="preserve">REPCRISPOIDS_COL70 </t>
  </si>
  <si>
    <t xml:space="preserve">REPCRISPOIDS_COL71 </t>
  </si>
  <si>
    <t xml:space="preserve">REPCRISPOIDS_COL72 </t>
  </si>
  <si>
    <t xml:space="preserve">REPCRISPOIDS_COL73 </t>
  </si>
  <si>
    <t xml:space="preserve">REPCRISPOIDS_COL74 </t>
  </si>
  <si>
    <t xml:space="preserve">REPCRISPOIDS_COL75 </t>
  </si>
  <si>
    <t xml:space="preserve">REPCRISPOIDS_COL76 </t>
  </si>
  <si>
    <t xml:space="preserve">REPCRISPOIDS_COL77 </t>
  </si>
  <si>
    <t xml:space="preserve">REPCRISPOIDS_COL78 </t>
  </si>
  <si>
    <t xml:space="preserve">REPCRISPOIDS_COL79 </t>
  </si>
  <si>
    <t xml:space="preserve">REPCRISIDCC_COL1 </t>
  </si>
  <si>
    <t xml:space="preserve">REPCRISIDCC_COL2 </t>
  </si>
  <si>
    <t xml:space="preserve">REPCRISIDCC_COL3 </t>
  </si>
  <si>
    <t xml:space="preserve">REPCRISIDCC_COL4 </t>
  </si>
  <si>
    <t xml:space="preserve">REPCRISIDCC_COL5 </t>
  </si>
  <si>
    <t xml:space="preserve">REPCRISIDCC_COL6 </t>
  </si>
  <si>
    <t xml:space="preserve">REPCRISIDCC_COL7 </t>
  </si>
  <si>
    <t xml:space="preserve">REPCRISIDCC_COL8 </t>
  </si>
  <si>
    <t xml:space="preserve">REPCRISIDCC_COL9 </t>
  </si>
  <si>
    <t xml:space="preserve">  </t>
  </si>
  <si>
    <t xml:space="preserve">REPCRISIDCC_COL10 </t>
  </si>
  <si>
    <t xml:space="preserve">REPCRISIDCC_COL11 </t>
  </si>
  <si>
    <t xml:space="preserve">REPCRISIDCC_COL12 </t>
  </si>
  <si>
    <t xml:space="preserve">REPCRISIDCC_COL13 </t>
  </si>
  <si>
    <t xml:space="preserve">REPCRISIDCC_COL14 </t>
  </si>
  <si>
    <t xml:space="preserve">REPCRISIDCC_COL15 </t>
  </si>
  <si>
    <t xml:space="preserve">REPCRISIDCC_COL16 </t>
  </si>
  <si>
    <t xml:space="preserve">REPCRISIDCC_COL17 </t>
  </si>
  <si>
    <t xml:space="preserve">REPCRISIDCC_COL18 </t>
  </si>
  <si>
    <t xml:space="preserve">REPCRISIDCC_COL19 </t>
  </si>
  <si>
    <t xml:space="preserve">REPCRISIDCC_COL20 </t>
  </si>
  <si>
    <t xml:space="preserve">REPCRISIDCC_COL21 </t>
  </si>
  <si>
    <t xml:space="preserve">REPCRISIDCC_COL22 </t>
  </si>
  <si>
    <t xml:space="preserve">REPCRISIDCC_COL23 </t>
  </si>
  <si>
    <t xml:space="preserve">REPCRISIDCC_COL24 </t>
  </si>
  <si>
    <t xml:space="preserve">REPCRISIDCC_COL25 </t>
  </si>
  <si>
    <t xml:space="preserve">REPCRISIDCC_COL26 </t>
  </si>
  <si>
    <t xml:space="preserve">REPCRISIDCC_COL27 </t>
  </si>
  <si>
    <t xml:space="preserve">REPCRISIDCC_COL28 </t>
  </si>
  <si>
    <t xml:space="preserve">REPCRISIDCC_COL29 </t>
  </si>
  <si>
    <t xml:space="preserve">REPCRISIDCC_COL30 </t>
  </si>
  <si>
    <t xml:space="preserve">REPCRISIDCC_COL31 </t>
  </si>
  <si>
    <t xml:space="preserve">REPCRISIDCC_COL32 </t>
  </si>
  <si>
    <t xml:space="preserve">REPCRISIDCC_COL33 </t>
  </si>
  <si>
    <t xml:space="preserve">REPCRISIDCC_COL34 </t>
  </si>
  <si>
    <t xml:space="preserve">REPCRISIDCC_COL35 </t>
  </si>
  <si>
    <t xml:space="preserve">REPCRISIDCC_COL36 </t>
  </si>
  <si>
    <t xml:space="preserve">REPCRISIDCC_COL37 </t>
  </si>
  <si>
    <t xml:space="preserve">REPCRISIDCC_COL38 </t>
  </si>
  <si>
    <t xml:space="preserve">REPCRISIDCC_COL39 </t>
  </si>
  <si>
    <t xml:space="preserve">REPCRISIDCC_COL40 </t>
  </si>
  <si>
    <t xml:space="preserve">REPCRISIDCC_COL41 </t>
  </si>
  <si>
    <t xml:space="preserve">REPCRISIDCC_COL42 </t>
  </si>
  <si>
    <t xml:space="preserve">REPCRISIDCC_COL43 </t>
  </si>
  <si>
    <t xml:space="preserve">REPCRISIDCC_COL44 </t>
  </si>
  <si>
    <t xml:space="preserve">REPCRISIDCC_COL45 </t>
  </si>
  <si>
    <t xml:space="preserve">REPCRISIDCC_COL46 </t>
  </si>
  <si>
    <t xml:space="preserve">REPCRISIDCC_COL47 </t>
  </si>
  <si>
    <t xml:space="preserve">REPCRISIDCC_COL48 </t>
  </si>
  <si>
    <t xml:space="preserve">REPCRISIDCC_COL49 </t>
  </si>
  <si>
    <t xml:space="preserve">REPCRISIDCC_COL50 </t>
  </si>
  <si>
    <t xml:space="preserve">REPCRISIDCC_COL51 </t>
  </si>
  <si>
    <t xml:space="preserve">REPCRISIDCC_COL52 </t>
  </si>
  <si>
    <t xml:space="preserve">REPCRISIDCC_COL53 </t>
  </si>
  <si>
    <t xml:space="preserve">REPCRISIDCC_COL54 </t>
  </si>
  <si>
    <t xml:space="preserve">REPCRISIDCC_COL55 </t>
  </si>
  <si>
    <t xml:space="preserve">REPCRISIDCC_COL56 </t>
  </si>
  <si>
    <t xml:space="preserve">REPCRISIDCC_COL57 </t>
  </si>
  <si>
    <t xml:space="preserve">REPCRISIDCC_COL58 </t>
  </si>
  <si>
    <t xml:space="preserve">REPCRISIDCC_COL59 </t>
  </si>
  <si>
    <t xml:space="preserve">REPCRISIDCC_COL60 </t>
  </si>
  <si>
    <t xml:space="preserve">REPCRISIDCC_COL61 </t>
  </si>
  <si>
    <t xml:space="preserve">REPCRISIDCC_COL62 </t>
  </si>
  <si>
    <t xml:space="preserve">REPCRISIDCC_COL63 </t>
  </si>
  <si>
    <t xml:space="preserve">REPCRISIDCC_COL64 </t>
  </si>
  <si>
    <t xml:space="preserve">REPCRISIDCC_COL65 </t>
  </si>
  <si>
    <t xml:space="preserve">REPCRISIDCC_COL66 </t>
  </si>
  <si>
    <t xml:space="preserve">REPCRISIDCC_COL67 </t>
  </si>
  <si>
    <t xml:space="preserve">REPCRISIDCC_COL68 </t>
  </si>
  <si>
    <t xml:space="preserve">REPCRISIDCC_COL69 </t>
  </si>
  <si>
    <t xml:space="preserve">REPCRISIDCC_COL70 </t>
  </si>
  <si>
    <t xml:space="preserve">REPCRISIDCC_COL71 </t>
  </si>
  <si>
    <t xml:space="preserve">REPCRISIDCC_COL72 </t>
  </si>
  <si>
    <t xml:space="preserve">REPCRISIDCC_COL73 </t>
  </si>
  <si>
    <t xml:space="preserve">REPCRISIDCC_COL74 </t>
  </si>
  <si>
    <t xml:space="preserve">REPCRISIDCC_COL75 </t>
  </si>
  <si>
    <t xml:space="preserve">REPCRISIDCC_COL76 </t>
  </si>
  <si>
    <t xml:space="preserve">REPCRISIDCC_COL77 </t>
  </si>
  <si>
    <t xml:space="preserve">REPCRISIDCC_COL78 </t>
  </si>
  <si>
    <t xml:space="preserve">REPCRISIDCC_COL79 </t>
  </si>
  <si>
    <t xml:space="preserve">REPCRISINT_COL1 </t>
  </si>
  <si>
    <t xml:space="preserve">REPCRISINT_COL2 </t>
  </si>
  <si>
    <t xml:space="preserve">REPCRISINT_COL3 </t>
  </si>
  <si>
    <t xml:space="preserve">REPCRISINT_COL4 </t>
  </si>
  <si>
    <t xml:space="preserve">REPCRISINT_COL5 </t>
  </si>
  <si>
    <t xml:space="preserve">REPCRISINT_COL6 </t>
  </si>
  <si>
    <t xml:space="preserve">REPCRISINT_COL7 </t>
  </si>
  <si>
    <t xml:space="preserve">REPCRISINT_COL8 </t>
  </si>
  <si>
    <t xml:space="preserve">REPCRISINT_COL9 </t>
  </si>
  <si>
    <t xml:space="preserve">REPCRISINT_COL10 </t>
  </si>
  <si>
    <t xml:space="preserve">REPCRISINT_COL11 </t>
  </si>
  <si>
    <t xml:space="preserve">REPCRISINT_COL12 </t>
  </si>
  <si>
    <t xml:space="preserve">REPCRISINT_COL13 </t>
  </si>
  <si>
    <t xml:space="preserve">REPCRISINT_COL14 </t>
  </si>
  <si>
    <t xml:space="preserve">REPCRISINT_COL15 </t>
  </si>
  <si>
    <t xml:space="preserve">REPCRISINT_COL16 </t>
  </si>
  <si>
    <t xml:space="preserve">REPCRISINT_COL17 </t>
  </si>
  <si>
    <t xml:space="preserve">REPCRISINT_COL18 </t>
  </si>
  <si>
    <t xml:space="preserve">REPCRISINT_COL19 </t>
  </si>
  <si>
    <t xml:space="preserve">REPCRISINT_COL20 </t>
  </si>
  <si>
    <t xml:space="preserve">REPCRISINT_COL21 </t>
  </si>
  <si>
    <t xml:space="preserve">REPCRISINT_COL22 </t>
  </si>
  <si>
    <t xml:space="preserve">REPCRISINT_COL23 </t>
  </si>
  <si>
    <t xml:space="preserve">REPCRISINT_COL24 </t>
  </si>
  <si>
    <t xml:space="preserve">REPCRISINT_COL25 </t>
  </si>
  <si>
    <t xml:space="preserve">REPCRISINT_COL26 </t>
  </si>
  <si>
    <t xml:space="preserve">REPCRISINT_COL27 </t>
  </si>
  <si>
    <t xml:space="preserve">REPCRISINT_COL28 </t>
  </si>
  <si>
    <t xml:space="preserve">REPCRISINT_COL29 </t>
  </si>
  <si>
    <t xml:space="preserve">REPCRISINT_COL30 </t>
  </si>
  <si>
    <t xml:space="preserve">REPCRISINT_COL31 </t>
  </si>
  <si>
    <t xml:space="preserve">REPCRISINT_COL32 </t>
  </si>
  <si>
    <t xml:space="preserve">REPCRISINT_COL33 </t>
  </si>
  <si>
    <t xml:space="preserve">REPCRISINT_COL34 </t>
  </si>
  <si>
    <t xml:space="preserve">REPCRISINT_COL35 </t>
  </si>
  <si>
    <t xml:space="preserve">REPCRISINT_COL36 </t>
  </si>
  <si>
    <t xml:space="preserve">REPCRISINT_COL37 </t>
  </si>
  <si>
    <t xml:space="preserve">REPCRISINT_COL38 </t>
  </si>
  <si>
    <t xml:space="preserve">REPCRISINT_COL39 </t>
  </si>
  <si>
    <t xml:space="preserve">REPCRISINT_COL40 </t>
  </si>
  <si>
    <t xml:space="preserve">REPCRISINT_COL41 </t>
  </si>
  <si>
    <t xml:space="preserve">REPCRISINT_COL42 </t>
  </si>
  <si>
    <t xml:space="preserve">REPCRISINT_COL43 </t>
  </si>
  <si>
    <t xml:space="preserve">REPCRISINT_COL44 </t>
  </si>
  <si>
    <t xml:space="preserve">REPCRISINT_COL45 </t>
  </si>
  <si>
    <t xml:space="preserve">REPCRISINT_COL46 </t>
  </si>
  <si>
    <t xml:space="preserve">REPCRISINT_COL47 </t>
  </si>
  <si>
    <t xml:space="preserve">REPCRISINT_COL48 </t>
  </si>
  <si>
    <t xml:space="preserve">REPCRISINT_COL49 </t>
  </si>
  <si>
    <t xml:space="preserve">REPCRISINT_COL50 </t>
  </si>
  <si>
    <t xml:space="preserve">REPCRISINT_COL51 </t>
  </si>
  <si>
    <t xml:space="preserve">REPCRISINT_COL52 </t>
  </si>
  <si>
    <t xml:space="preserve">REPCRISINT_COL53 </t>
  </si>
  <si>
    <t xml:space="preserve">REPCRISINT_COL54 </t>
  </si>
  <si>
    <t xml:space="preserve">REPCRISINT_COL55 </t>
  </si>
  <si>
    <t xml:space="preserve">REPCRISINT_COL56 </t>
  </si>
  <si>
    <t xml:space="preserve">REPCRISINT_COL57 </t>
  </si>
  <si>
    <t xml:space="preserve">REPCRISINT_COL58 </t>
  </si>
  <si>
    <t xml:space="preserve">REPCRISINT_COL59 </t>
  </si>
  <si>
    <t xml:space="preserve">REPCRISINT_COL60 </t>
  </si>
  <si>
    <t xml:space="preserve">REPCRISINT_COL61 </t>
  </si>
  <si>
    <t xml:space="preserve">REPCRISINT_COL62 </t>
  </si>
  <si>
    <t xml:space="preserve">REPCRISINT_COL63 </t>
  </si>
  <si>
    <t xml:space="preserve">REPCRISINT_COL64 </t>
  </si>
  <si>
    <t xml:space="preserve">REPCRISINT_COL65 </t>
  </si>
  <si>
    <t xml:space="preserve">REPCRISINT_COL66 </t>
  </si>
  <si>
    <t xml:space="preserve">REPCRISINT_COL67 </t>
  </si>
  <si>
    <t xml:space="preserve">REPCRISINT_COL68 </t>
  </si>
  <si>
    <t xml:space="preserve">REPCRISINT_COL69 </t>
  </si>
  <si>
    <t xml:space="preserve">REPCRISINT_COL70 </t>
  </si>
  <si>
    <t xml:space="preserve">REPCRISINT_COL71 </t>
  </si>
  <si>
    <t xml:space="preserve">REPCRISINT_COL72 </t>
  </si>
  <si>
    <t xml:space="preserve">REPCRISINT_COL73 </t>
  </si>
  <si>
    <t xml:space="preserve">REPCRISINT_COL74 </t>
  </si>
  <si>
    <t xml:space="preserve">REPCRISINT_COL75 </t>
  </si>
  <si>
    <t xml:space="preserve">REPCRISINT_COL76 </t>
  </si>
  <si>
    <t xml:space="preserve">REPCRISINT_COL77 </t>
  </si>
  <si>
    <t xml:space="preserve">REPCRISINT_COL78 </t>
  </si>
  <si>
    <t xml:space="preserve">REPCRISINT_COL79 </t>
  </si>
  <si>
    <t xml:space="preserve">IDCC0_COL1 </t>
  </si>
  <si>
    <t xml:space="preserve">IDCC0_COL2 </t>
  </si>
  <si>
    <t xml:space="preserve">IDCC0_COL3 </t>
  </si>
  <si>
    <t xml:space="preserve">IDCC0_COL4 </t>
  </si>
  <si>
    <t xml:space="preserve">IDCC0_COL5 </t>
  </si>
  <si>
    <t xml:space="preserve">IDCC0_COL6 </t>
  </si>
  <si>
    <t xml:space="preserve">IDCC0_COL7 </t>
  </si>
  <si>
    <t xml:space="preserve">IDCC0_COL8 </t>
  </si>
  <si>
    <t xml:space="preserve">IDCC0_COL9 </t>
  </si>
  <si>
    <t xml:space="preserve">IDCC0_COL10 </t>
  </si>
  <si>
    <t xml:space="preserve">IDCC0_COL11 </t>
  </si>
  <si>
    <t xml:space="preserve">IDCC0_COL12 </t>
  </si>
  <si>
    <t xml:space="preserve">IDCC0_COL13 </t>
  </si>
  <si>
    <t xml:space="preserve">IDCC0_COL14 </t>
  </si>
  <si>
    <t xml:space="preserve">IDCC0_COL15 </t>
  </si>
  <si>
    <t xml:space="preserve">IDCC0_COL16 </t>
  </si>
  <si>
    <t xml:space="preserve">IDCC0_COL17 </t>
  </si>
  <si>
    <t xml:space="preserve">IDCC0_COL18 </t>
  </si>
  <si>
    <t xml:space="preserve">IDCC0_COL19 </t>
  </si>
  <si>
    <t xml:space="preserve">IDCC0_COL20 </t>
  </si>
  <si>
    <t xml:space="preserve">IDCC0_COL21 </t>
  </si>
  <si>
    <t xml:space="preserve">IDCC0_COL22 </t>
  </si>
  <si>
    <t xml:space="preserve">IDCC0_COL23 </t>
  </si>
  <si>
    <t xml:space="preserve">IDCC0_COL24 </t>
  </si>
  <si>
    <t xml:space="preserve">IDCC0_COL25 </t>
  </si>
  <si>
    <t xml:space="preserve">IDCC0_COL26 </t>
  </si>
  <si>
    <t xml:space="preserve">IDCC0_COL27 </t>
  </si>
  <si>
    <t xml:space="preserve">IDCC0_COL28 </t>
  </si>
  <si>
    <t xml:space="preserve">IDCC0_COL29 </t>
  </si>
  <si>
    <t xml:space="preserve">IDCC0_COL30 </t>
  </si>
  <si>
    <t xml:space="preserve">IDCC0_COL31 </t>
  </si>
  <si>
    <t xml:space="preserve">IDCC0_COL32 </t>
  </si>
  <si>
    <t xml:space="preserve">IDCC0_COL33 </t>
  </si>
  <si>
    <t xml:space="preserve">IDCC0_COL34 </t>
  </si>
  <si>
    <t xml:space="preserve">IDCC0_COL35 </t>
  </si>
  <si>
    <t xml:space="preserve">IDCC0_COL36 </t>
  </si>
  <si>
    <t xml:space="preserve">IDCC0_COL37 </t>
  </si>
  <si>
    <t xml:space="preserve">IDCC0_COL38 </t>
  </si>
  <si>
    <t xml:space="preserve">IDCC0_COL39 </t>
  </si>
  <si>
    <t xml:space="preserve">IDCC0_COL40 </t>
  </si>
  <si>
    <t xml:space="preserve">IDCC0_COL41 </t>
  </si>
  <si>
    <t xml:space="preserve">IDCC0_COL42 </t>
  </si>
  <si>
    <t xml:space="preserve">IDCC0_COL43 </t>
  </si>
  <si>
    <t xml:space="preserve">IDCC0_COL44 </t>
  </si>
  <si>
    <t xml:space="preserve">IDCC0_COL45 </t>
  </si>
  <si>
    <t xml:space="preserve">IDCC0_COL46 </t>
  </si>
  <si>
    <t xml:space="preserve">IDCC0_COL47 </t>
  </si>
  <si>
    <t xml:space="preserve">IDCC0_COL48 </t>
  </si>
  <si>
    <t xml:space="preserve">IDCC0_COL49 </t>
  </si>
  <si>
    <t xml:space="preserve">IDCC0_COL50 </t>
  </si>
  <si>
    <t xml:space="preserve">IDCC0_COL51 </t>
  </si>
  <si>
    <t xml:space="preserve">IDCC0_COL52 </t>
  </si>
  <si>
    <t xml:space="preserve">IDCC0_COL53 </t>
  </si>
  <si>
    <t xml:space="preserve">IDCC0_COL54 </t>
  </si>
  <si>
    <t xml:space="preserve">IDCC0_COL55 </t>
  </si>
  <si>
    <t xml:space="preserve">IDCC0_COL56 </t>
  </si>
  <si>
    <t xml:space="preserve">IDCC0_COL57 </t>
  </si>
  <si>
    <t xml:space="preserve">IDCC0_COL58 </t>
  </si>
  <si>
    <t xml:space="preserve">INTIDCC0_COL1 </t>
  </si>
  <si>
    <t xml:space="preserve">INTIDCC0_COL2 </t>
  </si>
  <si>
    <t xml:space="preserve">INTIDCC0_COL3 </t>
  </si>
  <si>
    <t xml:space="preserve">INTIDCC0_COL4 </t>
  </si>
  <si>
    <t xml:space="preserve">INTIDCC0_COL5 </t>
  </si>
  <si>
    <t xml:space="preserve">INTIDCC0_COL6 </t>
  </si>
  <si>
    <t xml:space="preserve">INTIDCC0_COL7 </t>
  </si>
  <si>
    <t xml:space="preserve">INTIDCC0_COL8 </t>
  </si>
  <si>
    <t xml:space="preserve">INTIDCC0_COL9 </t>
  </si>
  <si>
    <t xml:space="preserve">INTIDCC0_COL10 </t>
  </si>
  <si>
    <t xml:space="preserve">INTIDCC0_COL11 </t>
  </si>
  <si>
    <t xml:space="preserve">INTIDCC0_COL12 </t>
  </si>
  <si>
    <t xml:space="preserve">INTIDCC0_COL13 </t>
  </si>
  <si>
    <t xml:space="preserve">INTIDCC0_COL14 </t>
  </si>
  <si>
    <t xml:space="preserve">INTIDCC0_COL15 </t>
  </si>
  <si>
    <t xml:space="preserve">INTIDCC0_COL16 </t>
  </si>
  <si>
    <t xml:space="preserve">INTIDCC0_COL17 </t>
  </si>
  <si>
    <t xml:space="preserve">INTIDCC0_COL18 </t>
  </si>
  <si>
    <t xml:space="preserve">INTIDCC0_COL19 </t>
  </si>
  <si>
    <t xml:space="preserve">INTIDCC0_COL20 </t>
  </si>
  <si>
    <t xml:space="preserve">INTIDCC0_COL21 </t>
  </si>
  <si>
    <t xml:space="preserve">INTIDCC0_COL22 </t>
  </si>
  <si>
    <t xml:space="preserve">INTIDCC0_COL23 </t>
  </si>
  <si>
    <t xml:space="preserve">INTIDCC0_COL24 </t>
  </si>
  <si>
    <t xml:space="preserve">INTIDCC0_COL25 </t>
  </si>
  <si>
    <t xml:space="preserve">INTIDCC0_COL26 </t>
  </si>
  <si>
    <t xml:space="preserve">INTIDCC0_COL27 </t>
  </si>
  <si>
    <t xml:space="preserve">INTIDCC0_COL28 </t>
  </si>
  <si>
    <t xml:space="preserve">INTIDCC0_COL29 </t>
  </si>
  <si>
    <t xml:space="preserve">INTIDCC0_COL30 </t>
  </si>
  <si>
    <t xml:space="preserve">INTIDCC0_COL31 </t>
  </si>
  <si>
    <t xml:space="preserve">INTIDCC0_COL32 </t>
  </si>
  <si>
    <t xml:space="preserve">INTIDCC0_COL33 </t>
  </si>
  <si>
    <t xml:space="preserve">INTIDCC0_COL34 </t>
  </si>
  <si>
    <t xml:space="preserve">INTIDCC0_COL35 </t>
  </si>
  <si>
    <t xml:space="preserve">INTIDCC0_COL36 </t>
  </si>
  <si>
    <t xml:space="preserve">INTIDCC0_COL37 </t>
  </si>
  <si>
    <t xml:space="preserve">INTIDCC0_COL38 </t>
  </si>
  <si>
    <t xml:space="preserve">INTIDCC0_COL39 </t>
  </si>
  <si>
    <t xml:space="preserve">INTIDCC0_COL40 </t>
  </si>
  <si>
    <t xml:space="preserve">INTIDCC0_COL41 </t>
  </si>
  <si>
    <t xml:space="preserve">INTIDCC0_COL42 </t>
  </si>
  <si>
    <t xml:space="preserve">INTIDCC0_COL43 </t>
  </si>
  <si>
    <t xml:space="preserve">INTIDCC0_COL44 </t>
  </si>
  <si>
    <t xml:space="preserve">INTIDCC0_COL45 </t>
  </si>
  <si>
    <t xml:space="preserve">INTIDCC0_COL46 </t>
  </si>
  <si>
    <t xml:space="preserve">INTIDCC0_COL47 </t>
  </si>
  <si>
    <t xml:space="preserve">INTIDCC0_COL48 </t>
  </si>
  <si>
    <t xml:space="preserve">INTIDCC0_COL49 </t>
  </si>
  <si>
    <t xml:space="preserve">INTIDCC0_COL50 </t>
  </si>
  <si>
    <t xml:space="preserve">INTIDCC0_COL51 </t>
  </si>
  <si>
    <t xml:space="preserve">INTIDCC0_COL52 </t>
  </si>
  <si>
    <t xml:space="preserve">INTIDCC0_COL53 </t>
  </si>
  <si>
    <t xml:space="preserve">INTIDCC0_COL54 </t>
  </si>
  <si>
    <t xml:space="preserve">INTIDCC0_COL55 </t>
  </si>
  <si>
    <t xml:space="preserve">INTIDCC0_COL56 </t>
  </si>
  <si>
    <t xml:space="preserve">INTIDCC0_COL57 </t>
  </si>
  <si>
    <t xml:space="preserve">INTIDCC0_COL58 </t>
  </si>
  <si>
    <t xml:space="preserve">zidcc </t>
  </si>
  <si>
    <t xml:space="preserve">6.9 </t>
  </si>
  <si>
    <t xml:space="preserve">sal_c_txcouv </t>
  </si>
  <si>
    <t xml:space="preserve">sal_txcouv </t>
  </si>
  <si>
    <t xml:space="preserve">zsal_i </t>
  </si>
  <si>
    <t xml:space="preserve">zsal_c </t>
  </si>
  <si>
    <t xml:space="preserve">zsal_c_1829 </t>
  </si>
  <si>
    <t xml:space="preserve">zsal_c_3049 </t>
  </si>
  <si>
    <t xml:space="preserve">zsal_c_50 </t>
  </si>
  <si>
    <t xml:space="preserve">zsal_c_sexe1 </t>
  </si>
  <si>
    <t xml:space="preserve">zsal_c_sexe2 </t>
  </si>
  <si>
    <t xml:space="preserve">zsal_c_cs3 </t>
  </si>
  <si>
    <t xml:space="preserve">zsal_c_cs4 </t>
  </si>
  <si>
    <t xml:space="preserve">zsal_c_cs5 </t>
  </si>
  <si>
    <t xml:space="preserve">zsal_c_cs6 </t>
  </si>
  <si>
    <t xml:space="preserve">zsal_c_tail1 </t>
  </si>
  <si>
    <t xml:space="preserve">zsal_c_tail2 </t>
  </si>
  <si>
    <t xml:space="preserve">zsal_c_tail3 </t>
  </si>
  <si>
    <t xml:space="preserve">zsmic_c01 </t>
  </si>
  <si>
    <t xml:space="preserve">zsmic_c02 </t>
  </si>
  <si>
    <t xml:space="preserve">zsmic_c03 </t>
  </si>
  <si>
    <t xml:space="preserve">zsmic_c04 </t>
  </si>
  <si>
    <t xml:space="preserve">zsmic_c05 </t>
  </si>
  <si>
    <t xml:space="preserve">zsmic_c06 </t>
  </si>
  <si>
    <t xml:space="preserve">zsmic_c07 </t>
  </si>
  <si>
    <t xml:space="preserve">zsmic_c08 </t>
  </si>
  <si>
    <t xml:space="preserve">zsmic_c09 </t>
  </si>
  <si>
    <t xml:space="preserve">zsmic_c10 </t>
  </si>
  <si>
    <t xml:space="preserve">zsmic_c11 </t>
  </si>
  <si>
    <t xml:space="preserve">zsmic_c12 </t>
  </si>
  <si>
    <t xml:space="preserve">zsmic01_c_1829 </t>
  </si>
  <si>
    <t xml:space="preserve">zsmic01_c_3049 </t>
  </si>
  <si>
    <t xml:space="preserve">zsmic01_c_50 </t>
  </si>
  <si>
    <t xml:space="preserve">zsmic01_c_sexe1 </t>
  </si>
  <si>
    <t xml:space="preserve">zsmic01_c_sexe2 </t>
  </si>
  <si>
    <t xml:space="preserve">zsmic01_c_cs3 </t>
  </si>
  <si>
    <t xml:space="preserve">zsmic01_c_cs4 </t>
  </si>
  <si>
    <t xml:space="preserve">zsmic01_c_cs5 </t>
  </si>
  <si>
    <t xml:space="preserve">zsmic01_c_cs6 </t>
  </si>
  <si>
    <t xml:space="preserve">zsmic01_c_tail1 </t>
  </si>
  <si>
    <t xml:space="preserve">zsmic01_c_tail2 </t>
  </si>
  <si>
    <t xml:space="preserve">zsmic01_c_tail3 </t>
  </si>
  <si>
    <t xml:space="preserve">zsmic_t01 </t>
  </si>
  <si>
    <t xml:space="preserve">zsmic_t02 </t>
  </si>
  <si>
    <t xml:space="preserve">zsmic_t03 </t>
  </si>
  <si>
    <t xml:space="preserve">zsmic_t04 </t>
  </si>
  <si>
    <t xml:space="preserve">zsmic_t05 </t>
  </si>
  <si>
    <t xml:space="preserve">zsmic_t06 </t>
  </si>
  <si>
    <t xml:space="preserve">zsmic_t07 </t>
  </si>
  <si>
    <t xml:space="preserve">6.8 </t>
  </si>
  <si>
    <t xml:space="preserve">zsmic_t08 </t>
  </si>
  <si>
    <t xml:space="preserve">zsmic_t09 </t>
  </si>
  <si>
    <t xml:space="preserve">zsmic_t10 </t>
  </si>
  <si>
    <t xml:space="preserve">zsmic_t11 </t>
  </si>
  <si>
    <t xml:space="preserve">zsmic_t12 </t>
  </si>
  <si>
    <t xml:space="preserve">zsmic01_t_1829 </t>
  </si>
  <si>
    <t xml:space="preserve">zsmic01_t_3049 </t>
  </si>
  <si>
    <t xml:space="preserve">zsmic01_t_50 </t>
  </si>
  <si>
    <t xml:space="preserve">zsmic01_t_sexe1 </t>
  </si>
  <si>
    <t xml:space="preserve">zsmic01_t_sexe2 </t>
  </si>
  <si>
    <t xml:space="preserve">zsmic01_t_cs3 </t>
  </si>
  <si>
    <t xml:space="preserve">zsmic01_t_cs4 </t>
  </si>
  <si>
    <t xml:space="preserve">zsmic01_t_cs5 </t>
  </si>
  <si>
    <t xml:space="preserve">zsmic01_t_cs6 </t>
  </si>
  <si>
    <t xml:space="preserve">zsmic01_t_tail1 </t>
  </si>
  <si>
    <t xml:space="preserve">zsmic01_t_tail2 </t>
  </si>
  <si>
    <t xml:space="preserve">zsmic01_t_tail3 </t>
  </si>
  <si>
    <t xml:space="preserve">4.8 </t>
  </si>
  <si>
    <t>%</t>
  </si>
  <si>
    <t>Position de l'IDCC dans la nomenclature CRIS</t>
  </si>
  <si>
    <t>dont (en % des salariés) :</t>
  </si>
  <si>
    <t>Total cumulé des 10 principaux codes NAF</t>
  </si>
  <si>
    <t>Taille d'entreprise</t>
  </si>
  <si>
    <t>Âge</t>
  </si>
  <si>
    <t>Sexe</t>
  </si>
  <si>
    <t>Catégorie socioprofessionnelle</t>
  </si>
  <si>
    <t>Ensemble des conventions collectives de branche</t>
  </si>
  <si>
    <t>Entre 1,5 et 1,6 Smic</t>
  </si>
  <si>
    <t>Entre 1,6 et 2 Smic</t>
  </si>
  <si>
    <t>Moins de 1,05 Smic</t>
  </si>
  <si>
    <t>Effectif</t>
  </si>
  <si>
    <t>en % des salariés</t>
  </si>
  <si>
    <t>Note : chaque salaire mensuel net est rapporté à la valeur moyenne d'un Smic mensuel net puis compté au prorata de la durée de présence correspondante sur l'année.</t>
  </si>
  <si>
    <t xml:space="preserve">emp_i_app </t>
  </si>
  <si>
    <t xml:space="preserve">emp_c_app </t>
  </si>
  <si>
    <t xml:space="preserve">emp_t_app </t>
  </si>
  <si>
    <t xml:space="preserve">tx_i_app </t>
  </si>
  <si>
    <t xml:space="preserve">tx_c_app </t>
  </si>
  <si>
    <t xml:space="preserve">tx_t_app </t>
  </si>
  <si>
    <t>Compris entre 1,0 et 1,05 fois le Smic</t>
  </si>
  <si>
    <t>Supérieurs à 3 fois le Smic</t>
  </si>
  <si>
    <t xml:space="preserve">libcris1 </t>
  </si>
  <si>
    <t xml:space="preserve">libcris2 </t>
  </si>
  <si>
    <t xml:space="preserve">libcris </t>
  </si>
  <si>
    <t xml:space="preserve">2.8 </t>
  </si>
  <si>
    <t xml:space="preserve">3.2 </t>
  </si>
  <si>
    <t xml:space="preserve">5.7 </t>
  </si>
  <si>
    <t xml:space="preserve">3.8 </t>
  </si>
  <si>
    <t xml:space="preserve">2.6 </t>
  </si>
  <si>
    <t xml:space="preserve">0.4 </t>
  </si>
  <si>
    <t xml:space="preserve">3.5 </t>
  </si>
  <si>
    <t xml:space="preserve">11.6 </t>
  </si>
  <si>
    <t xml:space="preserve">4.6 </t>
  </si>
  <si>
    <t>Répartition par taille d'entreprise</t>
  </si>
  <si>
    <t xml:space="preserve">ecart_i_tail0 </t>
  </si>
  <si>
    <t xml:space="preserve">ecart_i_tail4 </t>
  </si>
  <si>
    <t xml:space="preserve">zsal_i_tail0 </t>
  </si>
  <si>
    <t xml:space="preserve">ecart_i_tail5 </t>
  </si>
  <si>
    <t xml:space="preserve">ecart_i_tail6 </t>
  </si>
  <si>
    <t xml:space="preserve">tx_i_tail0 </t>
  </si>
  <si>
    <t xml:space="preserve">zsal_i_tail4 </t>
  </si>
  <si>
    <t xml:space="preserve">zsal_i_tail5 </t>
  </si>
  <si>
    <t xml:space="preserve">zsal_i_tail6 </t>
  </si>
  <si>
    <t xml:space="preserve">tx_i_tail4 </t>
  </si>
  <si>
    <r>
      <t xml:space="preserve">Pour les besoins statistiques, une grille regroupée des codes IDCC a été créée : la grille d'analyse des </t>
    </r>
    <r>
      <rPr>
        <b/>
        <sz val="8"/>
        <color indexed="8"/>
        <rFont val="Arial"/>
        <family val="2"/>
      </rPr>
      <t>conventions regroupées pour l'information statistique</t>
    </r>
    <r>
      <rPr>
        <sz val="8"/>
        <color indexed="8"/>
        <rFont val="Arial"/>
        <family val="2"/>
      </rPr>
      <t xml:space="preserve"> (ou </t>
    </r>
    <r>
      <rPr>
        <b/>
        <sz val="8"/>
        <color indexed="8"/>
        <rFont val="Arial"/>
        <family val="2"/>
      </rPr>
      <t>CRIS</t>
    </r>
    <r>
      <rPr>
        <sz val="8"/>
        <color indexed="8"/>
        <rFont val="Arial"/>
        <family val="2"/>
      </rPr>
      <t>). À son niveau le plus agrégé, elle comprend vingt-six postes. Une convention collective de branche (hors branches agricoles) correspond ici à un code IDCC appartenant aux regroupements A à V de la nomenclature statistique CRIS.</t>
    </r>
  </si>
  <si>
    <t xml:space="preserve">tx_i_tail5 </t>
  </si>
  <si>
    <t xml:space="preserve">tx_i_tail6 </t>
  </si>
  <si>
    <t xml:space="preserve">ecart_c_tail0 </t>
  </si>
  <si>
    <t xml:space="preserve">ecart_c_tail4 </t>
  </si>
  <si>
    <t xml:space="preserve">ecart_c_tail5 </t>
  </si>
  <si>
    <t xml:space="preserve">ecart_c_tail6 </t>
  </si>
  <si>
    <t xml:space="preserve">7.2 </t>
  </si>
  <si>
    <t xml:space="preserve">tx_tp_i_tail0 </t>
  </si>
  <si>
    <t xml:space="preserve">tx_tp_i_tail4 </t>
  </si>
  <si>
    <t xml:space="preserve">tx_tp_i_tail5 </t>
  </si>
  <si>
    <t xml:space="preserve">ecart_tail0 </t>
  </si>
  <si>
    <t xml:space="preserve">tx_tp_i_tail6 </t>
  </si>
  <si>
    <t xml:space="preserve">zsmic01_i_tail0 </t>
  </si>
  <si>
    <t xml:space="preserve">ecart_tail4 </t>
  </si>
  <si>
    <t xml:space="preserve">ecart_tail5 </t>
  </si>
  <si>
    <t xml:space="preserve">ecart_tail6 </t>
  </si>
  <si>
    <t xml:space="preserve">zsmic01_i_tail4 </t>
  </si>
  <si>
    <t xml:space="preserve">zsmic01_i_tail5 </t>
  </si>
  <si>
    <t xml:space="preserve">2.7 </t>
  </si>
  <si>
    <t xml:space="preserve">2.9 </t>
  </si>
  <si>
    <t xml:space="preserve">zsmic01_i_tail6 </t>
  </si>
  <si>
    <t xml:space="preserve">tx_cdd_i_tail0 </t>
  </si>
  <si>
    <t xml:space="preserve">tx_cdd_i_tail4 </t>
  </si>
  <si>
    <t xml:space="preserve">tx_cdd_i_tail5 </t>
  </si>
  <si>
    <t xml:space="preserve">tx_cdd_i_tail6 </t>
  </si>
  <si>
    <t xml:space="preserve">zsal_c_tail0 </t>
  </si>
  <si>
    <t xml:space="preserve">zsal_c_tail4 </t>
  </si>
  <si>
    <t xml:space="preserve">zsal_c_tail5 </t>
  </si>
  <si>
    <t xml:space="preserve">zsal_c_tail6 </t>
  </si>
  <si>
    <t xml:space="preserve">tx_c_tail0 </t>
  </si>
  <si>
    <t xml:space="preserve">tx_c_tail4 </t>
  </si>
  <si>
    <t xml:space="preserve">tx_c_tail5 </t>
  </si>
  <si>
    <t xml:space="preserve">tx_c_tail6 </t>
  </si>
  <si>
    <t xml:space="preserve">5.3 </t>
  </si>
  <si>
    <t xml:space="preserve">tx_tp_c_tail0 </t>
  </si>
  <si>
    <t xml:space="preserve">zsmic01_c_tail0 </t>
  </si>
  <si>
    <t xml:space="preserve">tx_tp_c_tail4 </t>
  </si>
  <si>
    <t xml:space="preserve">tx_tp_c_tail5 </t>
  </si>
  <si>
    <t xml:space="preserve">tx_tp_c_tail6 </t>
  </si>
  <si>
    <t xml:space="preserve">zsmic01_c_tail4 </t>
  </si>
  <si>
    <t xml:space="preserve">zsmic01_c_tail5 </t>
  </si>
  <si>
    <t xml:space="preserve">9.4 </t>
  </si>
  <si>
    <t xml:space="preserve">zsmic01_c_tail6 </t>
  </si>
  <si>
    <t xml:space="preserve">1.2 </t>
  </si>
  <si>
    <t xml:space="preserve">tx_cdd_c_tail0 </t>
  </si>
  <si>
    <t xml:space="preserve">tx_cdd_c_tail4 </t>
  </si>
  <si>
    <t xml:space="preserve">zsal_tail0 </t>
  </si>
  <si>
    <t xml:space="preserve">tx_cdd_c_tail5 </t>
  </si>
  <si>
    <t xml:space="preserve">8.2 </t>
  </si>
  <si>
    <t xml:space="preserve">tx_cdd_c_tail6 </t>
  </si>
  <si>
    <t xml:space="preserve">9.2 </t>
  </si>
  <si>
    <t xml:space="preserve">zsal_tail4 </t>
  </si>
  <si>
    <t xml:space="preserve">zsal_tail5 </t>
  </si>
  <si>
    <t xml:space="preserve">zsal_tail6 </t>
  </si>
  <si>
    <t xml:space="preserve">tx_t_tail0 </t>
  </si>
  <si>
    <t xml:space="preserve">tx_t_tail4 </t>
  </si>
  <si>
    <t xml:space="preserve">tx_t_tail5 </t>
  </si>
  <si>
    <t xml:space="preserve">tx_t_tail6 </t>
  </si>
  <si>
    <t xml:space="preserve">26.8 </t>
  </si>
  <si>
    <t xml:space="preserve">8.9 </t>
  </si>
  <si>
    <t xml:space="preserve">zsmic01_t_tail0 </t>
  </si>
  <si>
    <t xml:space="preserve">tx_tp_t_tail0 </t>
  </si>
  <si>
    <t xml:space="preserve">zsmic01_t_tail4 </t>
  </si>
  <si>
    <t xml:space="preserve">zsmic01_t_tail5 </t>
  </si>
  <si>
    <t xml:space="preserve">tx_tp_t_tail4 </t>
  </si>
  <si>
    <t xml:space="preserve">zsmic01_t_tail6 </t>
  </si>
  <si>
    <t xml:space="preserve">tx_tp_t_tail5 </t>
  </si>
  <si>
    <t xml:space="preserve">tx_tp_t_tail6 </t>
  </si>
  <si>
    <t xml:space="preserve">4.4 </t>
  </si>
  <si>
    <t xml:space="preserve">4.3 </t>
  </si>
  <si>
    <t xml:space="preserve">2.5 </t>
  </si>
  <si>
    <t xml:space="preserve">7.7 </t>
  </si>
  <si>
    <t xml:space="preserve">tx_cdd_t_tail0 </t>
  </si>
  <si>
    <t xml:space="preserve">9.5 </t>
  </si>
  <si>
    <t xml:space="preserve">tx_cdd_t_tail4 </t>
  </si>
  <si>
    <t xml:space="preserve">tx_cdd_t_tail5 </t>
  </si>
  <si>
    <t xml:space="preserve">tx_cdd_t_tail6 </t>
  </si>
  <si>
    <t xml:space="preserve">6.2 </t>
  </si>
  <si>
    <t xml:space="preserve">8.6 </t>
  </si>
  <si>
    <t xml:space="preserve">10.1 </t>
  </si>
  <si>
    <t xml:space="preserve">11.9 </t>
  </si>
  <si>
    <t xml:space="preserve">4.2 </t>
  </si>
  <si>
    <t>Entreprise de 10 à 19 salariés</t>
  </si>
  <si>
    <t>Entreprise de 20 à 49 salariés</t>
  </si>
  <si>
    <t>Entreprise de 50 à 99 salariés</t>
  </si>
  <si>
    <t>Entreprise de 100 à 249 salariés</t>
  </si>
  <si>
    <t>Entreprise de 250 à 499 salariés</t>
  </si>
  <si>
    <t>Entreprise de 500 salariés ou plus</t>
  </si>
  <si>
    <t>1 à 9 salariés</t>
  </si>
  <si>
    <t>10 à 19 salariés</t>
  </si>
  <si>
    <t>20 à 49 salariés</t>
  </si>
  <si>
    <t>50 à 99 salariés</t>
  </si>
  <si>
    <t>100 à 249 salariés</t>
  </si>
  <si>
    <t>250 à 499 salariés</t>
  </si>
  <si>
    <t>Ecart femmes/hommes* pour le salaire mensuel net moyen (en %)</t>
  </si>
  <si>
    <t>Répartition des salaires** en fonction du Smic (en %)</t>
  </si>
  <si>
    <t>(**) Bornes supérieures exclues.</t>
  </si>
  <si>
    <t>(*) Salaire mensuel net moyen des femmes/Salaire mensuel net moyen des hommes - 1.</t>
  </si>
  <si>
    <t xml:space="preserve">11.4 </t>
  </si>
  <si>
    <t xml:space="preserve">3.6 </t>
  </si>
  <si>
    <t xml:space="preserve">7.1 </t>
  </si>
  <si>
    <t xml:space="preserve">4.9 </t>
  </si>
  <si>
    <t xml:space="preserve">4.5 </t>
  </si>
  <si>
    <t xml:space="preserve">5.9 </t>
  </si>
  <si>
    <t xml:space="preserve">2.1 </t>
  </si>
  <si>
    <t xml:space="preserve">12.3 </t>
  </si>
  <si>
    <t xml:space="preserve">9.8 </t>
  </si>
  <si>
    <t xml:space="preserve">6.7 </t>
  </si>
  <si>
    <t xml:space="preserve">17.2 </t>
  </si>
  <si>
    <t xml:space="preserve">13.3 </t>
  </si>
  <si>
    <t xml:space="preserve">10.9 </t>
  </si>
  <si>
    <t xml:space="preserve">4.1 </t>
  </si>
  <si>
    <t xml:space="preserve">4.7 </t>
  </si>
  <si>
    <t xml:space="preserve">9.1 </t>
  </si>
  <si>
    <t xml:space="preserve">7.3 </t>
  </si>
  <si>
    <t xml:space="preserve">1.9 </t>
  </si>
  <si>
    <t>Les conventions collectives de branche</t>
  </si>
  <si>
    <t>Définitions</t>
  </si>
  <si>
    <t>Champ</t>
  </si>
  <si>
    <t>Source</t>
  </si>
  <si>
    <t>Contenu des onglets</t>
  </si>
  <si>
    <t xml:space="preserve">Premier onglet : liste des conventions collectives rattachées à l'IDCC </t>
  </si>
  <si>
    <t>Deuxième onglet : position de l'IDCC dans la CRIS</t>
  </si>
  <si>
    <t>Troisième onglet : présentation des chiffres clés de l'IDCC</t>
  </si>
  <si>
    <t>Cinquième onglet : données sur l'emploi</t>
  </si>
  <si>
    <t>Sixième onglet : données sur l'emploi des femmes</t>
  </si>
  <si>
    <t>Septième onglet : données sur l'emploi des hommes</t>
  </si>
  <si>
    <t>Huitième onglet : données sur les salaires</t>
  </si>
  <si>
    <t>Liste des conventions collectives rattachées à l'IDCC</t>
  </si>
  <si>
    <t>Code IDCC</t>
  </si>
  <si>
    <t>Intitulé de la convention collective</t>
  </si>
  <si>
    <r>
      <t xml:space="preserve">Le code du travail fixe les règles générales applicables aux relations de travail entre employeurs et salariés de droit privé. Dans ce cadre, les partenaires sociaux négocient des conventions et accords, qui viennent compléter le droit du travail. La </t>
    </r>
    <r>
      <rPr>
        <b/>
        <sz val="8"/>
        <rFont val="Arial"/>
        <family val="2"/>
      </rPr>
      <t>convention collective</t>
    </r>
    <r>
      <rPr>
        <sz val="8"/>
        <rFont val="Arial"/>
        <family val="2"/>
      </rPr>
      <t xml:space="preserve"> couvre l’ensemble des conditions d’emploi, de formation professionnelle et de travail ainsi que les garanties sociales, tandis que l’accord se limite à un ou plusieurs objets de négociation. Pour un même établissement, plusieurs conventions collectives peuvent coexister, c'est le cas notamment des conventions collectives dites « catégorielles » (qui concernent uniquement les cadres et/ou les ouvriers, etc.). </t>
    </r>
  </si>
  <si>
    <r>
      <t xml:space="preserve">Le champ d’application des conventions et accords peut être interprofessionnel ou professionnel. Il s’agit dans ce dernier cas d’une convention ou accord dit de branche. Une </t>
    </r>
    <r>
      <rPr>
        <b/>
        <sz val="8"/>
        <rFont val="Arial"/>
        <family val="2"/>
      </rPr>
      <t>convention collective de branche</t>
    </r>
    <r>
      <rPr>
        <sz val="8"/>
        <rFont val="Arial"/>
        <family val="2"/>
      </rPr>
      <t xml:space="preserve"> couvre l’ensemble des relations de travail dans un champ professionnel donné, c’est-à-dire pour un ensemble de métiers présentant une proximité en termes d’activités et de compétences mises en œuvre. </t>
    </r>
  </si>
  <si>
    <t>Entreprises ayant cet IDCC comme convention collective principale</t>
  </si>
  <si>
    <t>Titre</t>
  </si>
  <si>
    <t>Type de données</t>
  </si>
  <si>
    <t xml:space="preserve">données annuelles </t>
  </si>
  <si>
    <t>Unité</t>
  </si>
  <si>
    <t xml:space="preserve">cris1 </t>
  </si>
  <si>
    <t xml:space="preserve">cris2 </t>
  </si>
  <si>
    <t xml:space="preserve">7010Z </t>
  </si>
  <si>
    <t xml:space="preserve">Activités des sièges sociaux </t>
  </si>
  <si>
    <t xml:space="preserve">26.7 </t>
  </si>
  <si>
    <t xml:space="preserve">12.9 </t>
  </si>
  <si>
    <t xml:space="preserve">16.6 </t>
  </si>
  <si>
    <t xml:space="preserve">16.7 </t>
  </si>
  <si>
    <t xml:space="preserve">1.4 </t>
  </si>
  <si>
    <t xml:space="preserve">1.8 </t>
  </si>
  <si>
    <t xml:space="preserve">34.2 </t>
  </si>
  <si>
    <t xml:space="preserve">1.1 </t>
  </si>
  <si>
    <t xml:space="preserve">1.7 </t>
  </si>
  <si>
    <t xml:space="preserve">20.9 </t>
  </si>
  <si>
    <t xml:space="preserve">17.728 </t>
  </si>
  <si>
    <t xml:space="preserve">14.9 </t>
  </si>
  <si>
    <t xml:space="preserve">14.7 </t>
  </si>
  <si>
    <t xml:space="preserve">32.6 </t>
  </si>
  <si>
    <t xml:space="preserve">12.4 </t>
  </si>
  <si>
    <t xml:space="preserve">17.6 </t>
  </si>
  <si>
    <t xml:space="preserve">31.6 </t>
  </si>
  <si>
    <t xml:space="preserve">20.4 </t>
  </si>
  <si>
    <t xml:space="preserve">12.1 </t>
  </si>
  <si>
    <t xml:space="preserve">0.7 </t>
  </si>
  <si>
    <t xml:space="preserve">1.6 </t>
  </si>
  <si>
    <r>
      <t>L’</t>
    </r>
    <r>
      <rPr>
        <b/>
        <sz val="8"/>
        <rFont val="Arial"/>
        <family val="2"/>
      </rPr>
      <t xml:space="preserve">identifiant de convention collective (IDCC) </t>
    </r>
    <r>
      <rPr>
        <sz val="8"/>
        <rFont val="Arial"/>
        <family val="2"/>
      </rPr>
      <t xml:space="preserve">est le code qui permet à la statistique publique d'identifier les branches professionnelles et de répondre à la demande formulée par les partenaires sociaux d’une information statistique relative aux branches conventionnelles. Ce code IDCC est utilisé dans les enquêtes sur l’activité et conditions d’emploi de la main-d’œuvre (Acemo) de la Dares, dans les enquêtes sur le coût de la main-d’œuvre et la structure des salaires (Ecmoss) de l’Insee, ou encore dans les sources administratives (la déclaration sociale nominative DSN qui a remplacé la Déclaration annuelle des données sociales DADS). Les IDCC concernent aussi bien les conventions collectives que les autres cas de couverture ou de non-couverture des salariés. La liste annuelle des IDCC en vigueur est déterminée par le ministère chargé du travail, et disponible sur le site Internet https://travail-emploi.gouv.fr/dialogue-social/negociation-collective/article/conventions-collectives-nomenclatures. </t>
    </r>
  </si>
  <si>
    <t>France hors Mayotte</t>
  </si>
  <si>
    <t>Insee, BTS 2022 (ex-DADS)</t>
  </si>
  <si>
    <t>Salaire mensuel net moyen d'un équivalent-temps plein, en 2022 (en euros)</t>
  </si>
  <si>
    <t>Répartition des salaires relativement au Smic, en 2022 (en %)</t>
  </si>
  <si>
    <t>Part des salaires inférieurs à 1,05 fois le Smic, en 2022 (en %)</t>
  </si>
  <si>
    <t>Caractéristiques des principales conventions collectives - Données 2022</t>
  </si>
  <si>
    <t>Nombre de salariés au 31/12/2022 :</t>
  </si>
  <si>
    <t>Nombre de salariés en équivalent-temps plein (ETP) en 2022</t>
  </si>
  <si>
    <t>Nombre de salariés au 31/12/2022</t>
  </si>
  <si>
    <t>Croisement entre l'IDCC et le regroupement NAF 17 de la nomenclature d'activités
(en % des salariés présents au 31/12/2022)</t>
  </si>
  <si>
    <t>10 principaux codes NAF présents dans cet IDCC
(en % des salariés présents au 31/12/2022)</t>
  </si>
  <si>
    <t>Dix principaux codes NAF où cet IDCC est le plus présent
(en % des salariés présents au 31/12/2022)</t>
  </si>
  <si>
    <t>Au 31 décembre 2022</t>
  </si>
  <si>
    <t>En équivalent-temps plein (ETP) en 2022</t>
  </si>
  <si>
    <t>Caractéristiques des salariés
(en % des salariés présents au 31/12/2022)</t>
  </si>
  <si>
    <t>Taux de temps partiel
(en % des salariés présents au 31/12/2022)</t>
  </si>
  <si>
    <t>Taux de CDD
(en % des salariés présents au 31/12/2022)</t>
  </si>
  <si>
    <t>Apprentis (au 31/12/2022)</t>
  </si>
  <si>
    <t>Caractéristiques des salariées
(en % des femmes présentes au 31/12/2022)</t>
  </si>
  <si>
    <t>Taux de temps partiel (femmes ; en % des femmes présentes au 31/12/2022)</t>
  </si>
  <si>
    <t>Taux de CDD (femmes ; en % des femmes présentes au 31/12/2022)</t>
  </si>
  <si>
    <t>Caractéristiques des salariés (hommes ; en % des hommes présents au 31/12/2022)</t>
  </si>
  <si>
    <t>Taux de temps partiel (hommes ; en % des hommes présents au 31/12/2022)</t>
  </si>
  <si>
    <t>Taux de CDD (hommes ; en % des hommes présents au 31/12/2022)</t>
  </si>
  <si>
    <t>en % du nombre d'unités ayant au moins un salarié au 31/12/2022</t>
  </si>
  <si>
    <r>
      <t xml:space="preserve">Les données portent sur l'ensemble des activités économiques à l'exception des activités extra-territoriales (division 99 de la nomenclature d'activités) ; les activités des ménages (divisions 97 et 98), couvertes depuis 2009 par les DADS puis par la DSN, ont été exclues. Parmi ces secteurs, ne sont ici publiées que les données relatives aux conventions collectives de branche, soit environ 18,9 millions de salariés au 31 décembre 2022.
Les données sur l'emploi concernent les salariés présents au 31 décembre 2022, quelles que soient leurs caractéristiques (temps de travail, contrat, durée de travail sur le restant de l’année, etc.). 
</t>
    </r>
    <r>
      <rPr>
        <b/>
        <sz val="8"/>
        <rFont val="Arial"/>
        <family val="2"/>
      </rPr>
      <t>Les données sur les salaires</t>
    </r>
    <r>
      <rPr>
        <sz val="8"/>
        <rFont val="Arial"/>
        <family val="2"/>
      </rPr>
      <t xml:space="preserve"> portent </t>
    </r>
    <r>
      <rPr>
        <b/>
        <sz val="8"/>
        <rFont val="Arial"/>
        <family val="2"/>
      </rPr>
      <t>généralement</t>
    </r>
    <r>
      <rPr>
        <sz val="8"/>
        <rFont val="Arial"/>
        <family val="2"/>
      </rPr>
      <t xml:space="preserve"> sur les salariés présents en 2022 et excluent, hors mention contraire, les apprentis, les stagiaires et les titulaires d'emplois aidés.
Certaines </t>
    </r>
    <r>
      <rPr>
        <b/>
        <sz val="8"/>
        <rFont val="Arial"/>
        <family val="2"/>
      </rPr>
      <t>données de salaire intègrent dans le champ les contrats aidés; dans ce cas l'intitulé le précise.</t>
    </r>
  </si>
  <si>
    <r>
      <t xml:space="preserve">Les fiches statistiques portent sur </t>
    </r>
    <r>
      <rPr>
        <b/>
        <sz val="8"/>
        <rFont val="Arial"/>
        <family val="2"/>
      </rPr>
      <t>les conventions collectives de branche ayant 5 000 salariés ou plus au 31/12/2022 et gérées par le ministère chargé du travail</t>
    </r>
    <r>
      <rPr>
        <sz val="8"/>
        <rFont val="Arial"/>
        <family val="2"/>
      </rPr>
      <t>, hors branches agricoles ; sauf celles dont le secret statistique ne permet pas la publication des données (cf. rubrique infra.). Le total "Ensemble des conventions collectives de branche" inclut toutes les conventions collectives  de branche, y compris celles sur lesquelles aucune fiche statistique n'est publiée.</t>
    </r>
  </si>
  <si>
    <t>Restrictions de diffusion pour raison de secret statistique notamment</t>
  </si>
  <si>
    <r>
      <t xml:space="preserve">Les fiches statistiques portent sur les conventions collectives de branche ayant 5 000 salariés ou plus au 31/12/2022 et gérées par le ministère chargé du travail, hors branches agricoles.
</t>
    </r>
    <r>
      <rPr>
        <b/>
        <sz val="8"/>
        <rFont val="Arial"/>
        <family val="2"/>
      </rPr>
      <t>Les règles du secret statistique</t>
    </r>
    <r>
      <rPr>
        <sz val="8"/>
        <rFont val="Arial"/>
        <family val="2"/>
      </rPr>
      <t xml:space="preserve">
Certaines données ne sont pas présentées soit qu'elles ne satisfont pas les règles du secret statistique et les seuils minimaux à partir desquels les données individuelles ou entreprises peuvent être mises à disposition.
Pour rappel, pour les tableaux ou graphiques fournissant des données agrégées sur les entreprises, la règle est la suivante :
• Aucune case du tableau ne doit concerner moins de trois unités (décision du 13 juin 1980 du directeur général de l'Insee) ;
• Aucune case du tableau ne doit contenir des données pour lesquelles une entreprise représente plus de 85% du total (règle de diffusion définie le 7 juillet 1960 par le Comité de coordination des enquêtes statistiques, prédécesseur du CNIS, Conseil National de l'Information Statistique).
Pour les tableaux ou graphiques présentant des résutats selon des caractéristiques individuelles, les données doivent porter sur au minimum cinq individus.
</t>
    </r>
    <r>
      <rPr>
        <b/>
        <sz val="8"/>
        <rFont val="Arial"/>
        <family val="2"/>
      </rPr>
      <t>Non significativité du fait d'effectifs trop faibles</t>
    </r>
    <r>
      <rPr>
        <sz val="8"/>
        <rFont val="Arial"/>
        <family val="2"/>
      </rPr>
      <t xml:space="preserve">
Certaines données non statistiquement significatives car portant sur un nombre trop faible de salariés ou d'entreprises ne sont pas présentées. Ce peut être le cas dans les rubriques croisant plusieurs dimensions (type de contrat croisé avec les tranches de taille d'entreprise par exemple) où le nombre de salariés sur lequel reposerait le résultat serait alors trop faible pour que celui-ci soit significatif et donc affiché.</t>
    </r>
  </si>
  <si>
    <t xml:space="preserve">Données sur les rémunérations </t>
  </si>
  <si>
    <r>
      <t xml:space="preserve">Les données de rémunérations présentées correspondent à titre prinicipale au </t>
    </r>
    <r>
      <rPr>
        <b/>
        <sz val="8"/>
        <rFont val="Arial"/>
        <family val="2"/>
      </rPr>
      <t>salaire mensuel net moyen d'un équivalent temps plein</t>
    </r>
    <r>
      <rPr>
        <sz val="8"/>
        <rFont val="Arial"/>
        <family val="2"/>
      </rPr>
      <t xml:space="preserve"> (en euros).
Le salaire en équivalent temps plein (EQTP) correspond au salaire qu'un individu a ou aurait perçu en travaillant à temps complet et toute l'année. Il se rapproche d'un concept de salaire horaire. Le salaire présenté ici intègre l'ensemble des éléments de rémunération, fixes ou non : salaire de base, rémunération pour heures supplémentaires ou complémentaires, primes et idemnités, sommes versées au titre de la participation ou de l'intéressement et abondement éventuel de l'employeur à des plans d'épargne.
Observer les salaires en EQTP permet d'intégrer les postes à temps partiel. Un salarié ayant occupé un poste donné durant 6 mois à 80% et ayant perçu au total 10 000 € compte pour 0,4 (=0,5*0,8) EQTP rémunéré 25 000 € par an.</t>
    </r>
  </si>
  <si>
    <t>Depuis 2018, en cohérence avec ce qui est produit dans la publication de l'Insee sur les "Salaires dans le privé" les postes dits "annexes" sont inclus. Un emploi annexe est un emploi de moins de trente jours ou de moins de 120 heures ou avec un niveau de rémunération totale faible. La notion de poste annexe/non annexe n'est pas à confondre avec la notion de poste principal ou non principal tel que défini dans la Base Tous Salariés (BTS, ex-DADS, cf source ci-dessous). Un poste qui ne serait pas principal n'est pas nécessairement annexe et réciproquement un poste non-annexe n'est pas nécessairement le poste principal su salarié.</t>
  </si>
  <si>
    <t xml:space="preserve">Les données sont issues de la Base Tous Salariés (BTS). Cette base annuelle est produite annuellement par l’Insee principalement à partir de l’exploitation des déclarations sociales nominatives (DSN) qui ont remplacé la Déclaration annuelle des données sociales (DADS). Plus précisément il s'agit de l'exploitation de la base dite "Postes" de la BTS qui intègre tous les postes occupés par un salarié au cours de l'année, notamment successivement. Cette base "Postes" est adaptée au comptage des postes au 31/12 au niveau de la branche professionnelle. Une utilisation d'une base en poste principal ne permettrait pas de capter une information complète et entraînerait un biais dans le comptage pour les variables qualitatives (de type catégorie socio-professionnelle) et pour les présences au 31/12 dans un Idcc donné. Afin de produire la BTS, de nombreux traitements sont réalisés à partir de la déclaration sociale nominative brute effectuée par chaque employeur, ce qui explique la date de disponibilité de ces données : reprises d'identification de l'employeur, codification de la PCS et cohérence des rémunérations, localisation fine du lieu de travail, complétude du champ de diffusion (fonction publique, régime agricole, particuliers-employeurs), certification de la multiactivité, etc </t>
  </si>
  <si>
    <t xml:space="preserve">N30 </t>
  </si>
  <si>
    <t xml:space="preserve">N </t>
  </si>
  <si>
    <t xml:space="preserve">N3 </t>
  </si>
  <si>
    <t xml:space="preserve">HÔTELLERIE, RESTAURATION ET TOURISME </t>
  </si>
  <si>
    <t xml:space="preserve">Restauration de collectivités </t>
  </si>
  <si>
    <t xml:space="preserve">5629A </t>
  </si>
  <si>
    <t xml:space="preserve">5629B </t>
  </si>
  <si>
    <t xml:space="preserve">5610A </t>
  </si>
  <si>
    <t xml:space="preserve">5590Z </t>
  </si>
  <si>
    <t xml:space="preserve">8110Z </t>
  </si>
  <si>
    <t xml:space="preserve">9420Z </t>
  </si>
  <si>
    <t xml:space="preserve">7022Z </t>
  </si>
  <si>
    <t xml:space="preserve">6619B </t>
  </si>
  <si>
    <t xml:space="preserve">9499Z </t>
  </si>
  <si>
    <t xml:space="preserve">Restauration collective sous contrat </t>
  </si>
  <si>
    <t xml:space="preserve">Autres services de restauration n.c.a. </t>
  </si>
  <si>
    <t xml:space="preserve">Restauration traditionnelle </t>
  </si>
  <si>
    <t xml:space="preserve">Autres hébergements </t>
  </si>
  <si>
    <t xml:space="preserve">Activités combinées de soutien lié aux bâtiments </t>
  </si>
  <si>
    <t xml:space="preserve">Activités des syndicats de salariés </t>
  </si>
  <si>
    <t xml:space="preserve">Conseil pour les affaires et autres conseils de gestion </t>
  </si>
  <si>
    <t xml:space="preserve">Autres activités auxiliaires de services financiers, hors assurance et caisses de retraite, n.c.a. </t>
  </si>
  <si>
    <t xml:space="preserve">Autres organisations fonctionnant par adhésion volontaire </t>
  </si>
  <si>
    <t xml:space="preserve">8730B </t>
  </si>
  <si>
    <t xml:space="preserve">5621Z </t>
  </si>
  <si>
    <t xml:space="preserve">4617B </t>
  </si>
  <si>
    <t xml:space="preserve">5320Z </t>
  </si>
  <si>
    <t xml:space="preserve">Hébergement social pour handicapés  physiques </t>
  </si>
  <si>
    <t xml:space="preserve">Services des traiteurs </t>
  </si>
  <si>
    <t xml:space="preserve">Autres intermédiaires du commerce en denrées, boissons et tabac </t>
  </si>
  <si>
    <t xml:space="preserve">Autres activités de poste et de courrier </t>
  </si>
  <si>
    <t xml:space="preserve">0.0469098159 </t>
  </si>
  <si>
    <t xml:space="preserve">0.0053306609 </t>
  </si>
  <si>
    <t xml:space="preserve">99.947759523 </t>
  </si>
  <si>
    <t xml:space="preserve">0.0013681835 </t>
  </si>
  <si>
    <t xml:space="preserve">0.0003085818 </t>
  </si>
  <si>
    <t xml:space="preserve">0.4261471273 </t>
  </si>
  <si>
    <t xml:space="preserve">0.0682324595 </t>
  </si>
  <si>
    <t xml:space="preserve">0.0437114193 </t>
  </si>
  <si>
    <t xml:space="preserve">97.378380972 </t>
  </si>
  <si>
    <t xml:space="preserve">0.3198396537 </t>
  </si>
  <si>
    <t xml:space="preserve">0.124737465 </t>
  </si>
  <si>
    <t xml:space="preserve">0.9328656567 </t>
  </si>
  <si>
    <t xml:space="preserve">0.5565209975 </t>
  </si>
  <si>
    <t xml:space="preserve">0.5234708999 </t>
  </si>
  <si>
    <t xml:space="preserve">0.0066556344 </t>
  </si>
  <si>
    <t xml:space="preserve">0.0018288421 </t>
  </si>
  <si>
    <t xml:space="preserve">0.0028535873 </t>
  </si>
  <si>
    <t xml:space="preserve">7.4153515915 </t>
  </si>
  <si>
    <t xml:space="preserve">0.0303480005 </t>
  </si>
  <si>
    <t xml:space="preserve">0.0403758752 </t>
  </si>
  <si>
    <t xml:space="preserve">0.023511115 </t>
  </si>
  <si>
    <t xml:space="preserve">0.0059003192 </t>
  </si>
  <si>
    <t xml:space="preserve">0.0490141272 </t>
  </si>
  <si>
    <t xml:space="preserve">56.047634786 </t>
  </si>
  <si>
    <t xml:space="preserve">40.29553184 </t>
  </si>
  <si>
    <t xml:space="preserve">0.3710139983 </t>
  </si>
  <si>
    <t xml:space="preserve">0.3262364468 </t>
  </si>
  <si>
    <t xml:space="preserve">0.3241041824 </t>
  </si>
  <si>
    <t xml:space="preserve">0.2910540849 </t>
  </si>
  <si>
    <t xml:space="preserve">0.2697314413 </t>
  </si>
  <si>
    <t xml:space="preserve">0.2537394586 </t>
  </si>
  <si>
    <t xml:space="preserve">0.2036312462 </t>
  </si>
  <si>
    <t xml:space="preserve">0.202565114 </t>
  </si>
  <si>
    <t xml:space="preserve">93.321152564 </t>
  </si>
  <si>
    <t xml:space="preserve">88.030610024 </t>
  </si>
  <si>
    <t xml:space="preserve">2.8962444303 </t>
  </si>
  <si>
    <t xml:space="preserve">2.2619751626 </t>
  </si>
  <si>
    <t xml:space="preserve">1.0313745883 </t>
  </si>
  <si>
    <t xml:space="preserve">0.984375 </t>
  </si>
  <si>
    <t xml:space="preserve">0.5215660708 </t>
  </si>
  <si>
    <t xml:space="preserve">0.5190547739 </t>
  </si>
  <si>
    <t xml:space="preserve">0.4622077216 </t>
  </si>
  <si>
    <t xml:space="preserve">0.2632930902 </t>
  </si>
  <si>
    <t xml:space="preserve">79602.24011 </t>
  </si>
  <si>
    <t xml:space="preserve">1110316.9458 </t>
  </si>
  <si>
    <t xml:space="preserve">16426966.189 </t>
  </si>
  <si>
    <t xml:space="preserve">12.247 </t>
  </si>
  <si>
    <t xml:space="preserve">48.806 </t>
  </si>
  <si>
    <t xml:space="preserve">38.947 </t>
  </si>
  <si>
    <t xml:space="preserve">22.105 </t>
  </si>
  <si>
    <t xml:space="preserve">6.572 </t>
  </si>
  <si>
    <t xml:space="preserve">47.139 </t>
  </si>
  <si>
    <t xml:space="preserve">52.861 </t>
  </si>
  <si>
    <t xml:space="preserve">6.46 </t>
  </si>
  <si>
    <t xml:space="preserve">21.657 </t>
  </si>
  <si>
    <t xml:space="preserve">49.023 </t>
  </si>
  <si>
    <t xml:space="preserve">22.86 </t>
  </si>
  <si>
    <t xml:space="preserve">2.216 </t>
  </si>
  <si>
    <t xml:space="preserve">2.199 </t>
  </si>
  <si>
    <t xml:space="preserve">3.727 </t>
  </si>
  <si>
    <t xml:space="preserve">2.971 </t>
  </si>
  <si>
    <t xml:space="preserve">6.157 </t>
  </si>
  <si>
    <t xml:space="preserve">3.286 </t>
  </si>
  <si>
    <t xml:space="preserve">79.443 </t>
  </si>
  <si>
    <t xml:space="preserve">22.5 </t>
  </si>
  <si>
    <t xml:space="preserve">25.5 </t>
  </si>
  <si>
    <t xml:space="preserve">35.1 </t>
  </si>
  <si>
    <t xml:space="preserve">39.2 </t>
  </si>
  <si>
    <t xml:space="preserve">11.2 </t>
  </si>
  <si>
    <t xml:space="preserve">50.4 </t>
  </si>
  <si>
    <t xml:space="preserve">24.3 </t>
  </si>
  <si>
    <t xml:space="preserve">22.6 </t>
  </si>
  <si>
    <t xml:space="preserve">22.8 </t>
  </si>
  <si>
    <t xml:space="preserve">12.7 </t>
  </si>
  <si>
    <t xml:space="preserve">12.2 </t>
  </si>
  <si>
    <t xml:space="preserve">41.078 </t>
  </si>
  <si>
    <t xml:space="preserve">39.978 </t>
  </si>
  <si>
    <t xml:space="preserve">18.944 </t>
  </si>
  <si>
    <t xml:space="preserve">10.859 </t>
  </si>
  <si>
    <t xml:space="preserve">4.29 </t>
  </si>
  <si>
    <t xml:space="preserve">53.763 </t>
  </si>
  <si>
    <t xml:space="preserve">46.237 </t>
  </si>
  <si>
    <t xml:space="preserve">8.139 </t>
  </si>
  <si>
    <t xml:space="preserve">9.601 </t>
  </si>
  <si>
    <t xml:space="preserve">67.369 </t>
  </si>
  <si>
    <t xml:space="preserve">14.89 </t>
  </si>
  <si>
    <t xml:space="preserve">39.772 </t>
  </si>
  <si>
    <t xml:space="preserve">17.392 </t>
  </si>
  <si>
    <t xml:space="preserve">17.558 </t>
  </si>
  <si>
    <t xml:space="preserve">7.502 </t>
  </si>
  <si>
    <t xml:space="preserve">3.853 </t>
  </si>
  <si>
    <t xml:space="preserve">2.478 </t>
  </si>
  <si>
    <t xml:space="preserve">11.443 </t>
  </si>
  <si>
    <t xml:space="preserve">37.2 </t>
  </si>
  <si>
    <t xml:space="preserve">31.3 </t>
  </si>
  <si>
    <t xml:space="preserve">36.4 </t>
  </si>
  <si>
    <t xml:space="preserve">28.4 </t>
  </si>
  <si>
    <t xml:space="preserve">37.9 </t>
  </si>
  <si>
    <t xml:space="preserve">16.8 </t>
  </si>
  <si>
    <t xml:space="preserve">24.5 </t>
  </si>
  <si>
    <t xml:space="preserve">35.5 </t>
  </si>
  <si>
    <t xml:space="preserve">38.3 </t>
  </si>
  <si>
    <t xml:space="preserve">18.4 </t>
  </si>
  <si>
    <t xml:space="preserve">21.9 </t>
  </si>
  <si>
    <t xml:space="preserve">11.3 </t>
  </si>
  <si>
    <t xml:space="preserve">14.2 </t>
  </si>
  <si>
    <t xml:space="preserve">16.1 </t>
  </si>
  <si>
    <t xml:space="preserve">16.3 </t>
  </si>
  <si>
    <t xml:space="preserve">14.1 </t>
  </si>
  <si>
    <t xml:space="preserve">12.8 </t>
  </si>
  <si>
    <t xml:space="preserve">24.839 </t>
  </si>
  <si>
    <t xml:space="preserve">47.303 </t>
  </si>
  <si>
    <t xml:space="preserve">27.859 </t>
  </si>
  <si>
    <t xml:space="preserve">16.155 </t>
  </si>
  <si>
    <t xml:space="preserve">5.739 </t>
  </si>
  <si>
    <t xml:space="preserve">54.732 </t>
  </si>
  <si>
    <t xml:space="preserve">45.268 </t>
  </si>
  <si>
    <t xml:space="preserve">20.973 </t>
  </si>
  <si>
    <t xml:space="preserve">20.056 </t>
  </si>
  <si>
    <t xml:space="preserve">31.59 </t>
  </si>
  <si>
    <t xml:space="preserve">27.38 </t>
  </si>
  <si>
    <t xml:space="preserve">20.648 </t>
  </si>
  <si>
    <t xml:space="preserve">9.636 </t>
  </si>
  <si>
    <t xml:space="preserve">13.027 </t>
  </si>
  <si>
    <t xml:space="preserve">8.403 </t>
  </si>
  <si>
    <t xml:space="preserve">10.935 </t>
  </si>
  <si>
    <t xml:space="preserve">7.86 </t>
  </si>
  <si>
    <t xml:space="preserve">29.492 </t>
  </si>
  <si>
    <t xml:space="preserve">17.3 </t>
  </si>
  <si>
    <t xml:space="preserve">26.1 </t>
  </si>
  <si>
    <t xml:space="preserve">29.2 </t>
  </si>
  <si>
    <t xml:space="preserve">15.4 </t>
  </si>
  <si>
    <t xml:space="preserve">18.6 </t>
  </si>
  <si>
    <t xml:space="preserve">16.5 </t>
  </si>
  <si>
    <t xml:space="preserve">14.3 </t>
  </si>
  <si>
    <t xml:space="preserve">96.732953031 </t>
  </si>
  <si>
    <t xml:space="preserve">91.81992684 </t>
  </si>
  <si>
    <t xml:space="preserve">91.351384646 </t>
  </si>
  <si>
    <t xml:space="preserve">6.1 </t>
  </si>
  <si>
    <t xml:space="preserve">14.5 </t>
  </si>
  <si>
    <t xml:space="preserve">6.3 </t>
  </si>
  <si>
    <t xml:space="preserve">5.6 </t>
  </si>
  <si>
    <t xml:space="preserve">9.3 </t>
  </si>
  <si>
    <t xml:space="preserve">7.4 </t>
  </si>
  <si>
    <t xml:space="preserve">19.6 </t>
  </si>
  <si>
    <t xml:space="preserve">20.5 </t>
  </si>
  <si>
    <t xml:space="preserve">etabi1_0 </t>
  </si>
  <si>
    <t xml:space="preserve">etabi1_1 </t>
  </si>
  <si>
    <t xml:space="preserve">etabi1_2 </t>
  </si>
  <si>
    <t xml:space="preserve">etabi1_3 </t>
  </si>
  <si>
    <t xml:space="preserve">etabi1_4 </t>
  </si>
  <si>
    <t xml:space="preserve">etabi1_5 </t>
  </si>
  <si>
    <t xml:space="preserve">etabi1_6 </t>
  </si>
  <si>
    <t xml:space="preserve">etabc1 </t>
  </si>
  <si>
    <t xml:space="preserve">etabc1_0 </t>
  </si>
  <si>
    <t xml:space="preserve">etabc1_1 </t>
  </si>
  <si>
    <t xml:space="preserve">etabc1_2 </t>
  </si>
  <si>
    <t xml:space="preserve">etabc1_3 </t>
  </si>
  <si>
    <t xml:space="preserve">etabc1_4 </t>
  </si>
  <si>
    <t xml:space="preserve">etabc1_5 </t>
  </si>
  <si>
    <t xml:space="preserve">etabc1_6 </t>
  </si>
  <si>
    <t xml:space="preserve">etab1 </t>
  </si>
  <si>
    <t xml:space="preserve">etab1_0 </t>
  </si>
  <si>
    <t xml:space="preserve">etab1_1 </t>
  </si>
  <si>
    <t xml:space="preserve">etab1_2 </t>
  </si>
  <si>
    <t xml:space="preserve">etab1_3 </t>
  </si>
  <si>
    <t xml:space="preserve">etab1_4 </t>
  </si>
  <si>
    <t xml:space="preserve">etab1_5 </t>
  </si>
  <si>
    <t xml:space="preserve">etab1_6 </t>
  </si>
  <si>
    <t xml:space="preserve">61.163607522 </t>
  </si>
  <si>
    <t xml:space="preserve">23.669408378 </t>
  </si>
  <si>
    <t xml:space="preserve">7.1947484327 </t>
  </si>
  <si>
    <t xml:space="preserve">2.3616865091 </t>
  </si>
  <si>
    <t xml:space="preserve">1.2163195614 </t>
  </si>
  <si>
    <t xml:space="preserve">1.1776599751 </t>
  </si>
  <si>
    <t xml:space="preserve">1.1540346724 </t>
  </si>
  <si>
    <t xml:space="preserve">0.9371114386 </t>
  </si>
  <si>
    <t xml:space="preserve">0.9145600133 </t>
  </si>
  <si>
    <t xml:space="preserve">0.1583969158 </t>
  </si>
  <si>
    <t xml:space="preserve">0.047634133 </t>
  </si>
  <si>
    <t xml:space="preserve">0.0026846935 </t>
  </si>
  <si>
    <t xml:space="preserve">0.0021477548 </t>
  </si>
  <si>
    <t xml:space="preserve">Hôtels Cafés Restaurants </t>
  </si>
  <si>
    <t xml:space="preserve">Restauration rapide </t>
  </si>
  <si>
    <t xml:space="preserve">Opérateurs de voyage et guides </t>
  </si>
  <si>
    <t xml:space="preserve">Casinos </t>
  </si>
  <si>
    <t xml:space="preserve">Hôtellerie de plein Air </t>
  </si>
  <si>
    <t xml:space="preserve">Organismes de tourisme à but non lucratif </t>
  </si>
  <si>
    <t xml:space="preserve">Organismes de tourisme social et familial </t>
  </si>
  <si>
    <t xml:space="preserve">Cafétérias </t>
  </si>
  <si>
    <t xml:space="preserve">Restauration ferroviaire </t>
  </si>
  <si>
    <t xml:space="preserve">Hôtellerie Guadeloupe </t>
  </si>
  <si>
    <t xml:space="preserve">Hôtels St Pierre Miquelon </t>
  </si>
  <si>
    <t xml:space="preserve">Guides et accompagnateurs milieu amazonien </t>
  </si>
  <si>
    <t xml:space="preserve">Restaurants administratifs </t>
  </si>
  <si>
    <t xml:space="preserve">-13.88886218 </t>
  </si>
  <si>
    <t xml:space="preserve">-3.355431115 </t>
  </si>
  <si>
    <t xml:space="preserve">-8.575387269 </t>
  </si>
  <si>
    <t xml:space="preserve">-2.81904074 </t>
  </si>
  <si>
    <t xml:space="preserve">-4.79133841 </t>
  </si>
  <si>
    <t xml:space="preserve">-0.615197566 </t>
  </si>
  <si>
    <t xml:space="preserve">-11.85940716 </t>
  </si>
  <si>
    <t xml:space="preserve">-18.77924507 </t>
  </si>
  <si>
    <t xml:space="preserve">-19.08578125 </t>
  </si>
  <si>
    <t xml:space="preserve">-17.26932021 </t>
  </si>
  <si>
    <t xml:space="preserve">-10.07731417 </t>
  </si>
  <si>
    <t xml:space="preserve">-13.83242395 </t>
  </si>
  <si>
    <t xml:space="preserve">-10.90228698 </t>
  </si>
  <si>
    <t xml:space="preserve">-15.08496291 </t>
  </si>
  <si>
    <t xml:space="preserve">-14.00528301 </t>
  </si>
  <si>
    <t xml:space="preserve">-6.969931583 </t>
  </si>
  <si>
    <t xml:space="preserve">-6.967050915 </t>
  </si>
  <si>
    <t xml:space="preserve">-6.406584946 </t>
  </si>
  <si>
    <t xml:space="preserve">-2.16081172 </t>
  </si>
  <si>
    <t xml:space="preserve">-6.495999431 </t>
  </si>
  <si>
    <t xml:space="preserve">-2.461022872 </t>
  </si>
  <si>
    <t xml:space="preserve">-6.535091545 </t>
  </si>
  <si>
    <t xml:space="preserve">-13.45145713 </t>
  </si>
  <si>
    <t xml:space="preserve">-5.135380168 </t>
  </si>
  <si>
    <t xml:space="preserve">-6.144647024 </t>
  </si>
  <si>
    <t xml:space="preserve">-7.835902872 </t>
  </si>
  <si>
    <t xml:space="preserve">-8.665568522 </t>
  </si>
  <si>
    <t xml:space="preserve">-9.448586373 </t>
  </si>
  <si>
    <t xml:space="preserve">-11.67544347 </t>
  </si>
  <si>
    <t xml:space="preserve">-14.09261524 </t>
  </si>
  <si>
    <t xml:space="preserve">-15.244614 </t>
  </si>
  <si>
    <t xml:space="preserve">-15.67023089 </t>
  </si>
  <si>
    <t xml:space="preserve">-12.15078789 </t>
  </si>
  <si>
    <t xml:space="preserve">-4.090700472 </t>
  </si>
  <si>
    <t xml:space="preserve">-13.95397651 </t>
  </si>
  <si>
    <t xml:space="preserve">-5.78791465 </t>
  </si>
  <si>
    <t xml:space="preserve">-12.62328323 </t>
  </si>
  <si>
    <t xml:space="preserve">-22.28485617 </t>
  </si>
  <si>
    <t xml:space="preserve">-9.34506409 </t>
  </si>
  <si>
    <t xml:space="preserve">-10.81166337 </t>
  </si>
  <si>
    <t xml:space="preserve">-14.40721936 </t>
  </si>
  <si>
    <t xml:space="preserve">-17.74951605 </t>
  </si>
  <si>
    <t xml:space="preserve">-17.85731297 </t>
  </si>
  <si>
    <t xml:space="preserve">-18.19065615 </t>
  </si>
  <si>
    <t xml:space="preserve">-18.08310051 </t>
  </si>
  <si>
    <t xml:space="preserve">1.858 </t>
  </si>
  <si>
    <t xml:space="preserve">4.46 </t>
  </si>
  <si>
    <t xml:space="preserve">4.753 </t>
  </si>
  <si>
    <t xml:space="preserve">39425.1375 </t>
  </si>
  <si>
    <t xml:space="preserve">498258.27855 </t>
  </si>
  <si>
    <t xml:space="preserve">7006258.2847 </t>
  </si>
  <si>
    <t xml:space="preserve">11.827 </t>
  </si>
  <si>
    <t xml:space="preserve">49.197 </t>
  </si>
  <si>
    <t xml:space="preserve">38.976 </t>
  </si>
  <si>
    <t xml:space="preserve">22.734 </t>
  </si>
  <si>
    <t xml:space="preserve">4.899 </t>
  </si>
  <si>
    <t xml:space="preserve">14.554 </t>
  </si>
  <si>
    <t xml:space="preserve">66.708 </t>
  </si>
  <si>
    <t xml:space="preserve">13.84 </t>
  </si>
  <si>
    <t xml:space="preserve">2.674 </t>
  </si>
  <si>
    <t xml:space="preserve">2.231 </t>
  </si>
  <si>
    <t xml:space="preserve">3.536 </t>
  </si>
  <si>
    <t xml:space="preserve">3.076 </t>
  </si>
  <si>
    <t xml:space="preserve">6.053 </t>
  </si>
  <si>
    <t xml:space="preserve">3.483 </t>
  </si>
  <si>
    <t xml:space="preserve">78.948 </t>
  </si>
  <si>
    <t xml:space="preserve">34.5 </t>
  </si>
  <si>
    <t xml:space="preserve">44.8 </t>
  </si>
  <si>
    <t xml:space="preserve">21.5 </t>
  </si>
  <si>
    <t xml:space="preserve">64.8 </t>
  </si>
  <si>
    <t xml:space="preserve">33.5 </t>
  </si>
  <si>
    <t xml:space="preserve">35.2 </t>
  </si>
  <si>
    <t xml:space="preserve">32.8 </t>
  </si>
  <si>
    <t xml:space="preserve">13.4 </t>
  </si>
  <si>
    <t xml:space="preserve">11.8 </t>
  </si>
  <si>
    <t xml:space="preserve">41.221 </t>
  </si>
  <si>
    <t xml:space="preserve">38.794 </t>
  </si>
  <si>
    <t xml:space="preserve">19.985 </t>
  </si>
  <si>
    <t xml:space="preserve">11.477 </t>
  </si>
  <si>
    <t xml:space="preserve">4.419 </t>
  </si>
  <si>
    <t xml:space="preserve">6.861 </t>
  </si>
  <si>
    <t xml:space="preserve">9.288 </t>
  </si>
  <si>
    <t xml:space="preserve">76.422 </t>
  </si>
  <si>
    <t xml:space="preserve">7.429 </t>
  </si>
  <si>
    <t xml:space="preserve">38.124 </t>
  </si>
  <si>
    <t xml:space="preserve">15.995 </t>
  </si>
  <si>
    <t xml:space="preserve">7.973 </t>
  </si>
  <si>
    <t xml:space="preserve">4.132 </t>
  </si>
  <si>
    <t xml:space="preserve">2.726 </t>
  </si>
  <si>
    <t xml:space="preserve">13.322 </t>
  </si>
  <si>
    <t xml:space="preserve">40.7 </t>
  </si>
  <si>
    <t xml:space="preserve">31.2 </t>
  </si>
  <si>
    <t xml:space="preserve">24.8 </t>
  </si>
  <si>
    <t xml:space="preserve">41.7 </t>
  </si>
  <si>
    <t xml:space="preserve">40.9 </t>
  </si>
  <si>
    <t xml:space="preserve">42.8 </t>
  </si>
  <si>
    <t xml:space="preserve">22.7 </t>
  </si>
  <si>
    <t xml:space="preserve">24.7 </t>
  </si>
  <si>
    <t xml:space="preserve">34.7 </t>
  </si>
  <si>
    <t xml:space="preserve">18.9 </t>
  </si>
  <si>
    <t xml:space="preserve">17.4 </t>
  </si>
  <si>
    <t xml:space="preserve">15.8 </t>
  </si>
  <si>
    <t xml:space="preserve">15.1 </t>
  </si>
  <si>
    <t xml:space="preserve">13.2 </t>
  </si>
  <si>
    <t xml:space="preserve">25.211 </t>
  </si>
  <si>
    <t xml:space="preserve">46.613 </t>
  </si>
  <si>
    <t xml:space="preserve">28.176 </t>
  </si>
  <si>
    <t xml:space="preserve">16.475 </t>
  </si>
  <si>
    <t xml:space="preserve">6.012 </t>
  </si>
  <si>
    <t xml:space="preserve">17.783 </t>
  </si>
  <si>
    <t xml:space="preserve">21.874 </t>
  </si>
  <si>
    <t xml:space="preserve">47.022 </t>
  </si>
  <si>
    <t xml:space="preserve">13.321 </t>
  </si>
  <si>
    <t xml:space="preserve">20.995 </t>
  </si>
  <si>
    <t xml:space="preserve">8.976 </t>
  </si>
  <si>
    <t xml:space="preserve">12.249 </t>
  </si>
  <si>
    <t xml:space="preserve">8.462 </t>
  </si>
  <si>
    <t xml:space="preserve">10.66 </t>
  </si>
  <si>
    <t xml:space="preserve">8.193 </t>
  </si>
  <si>
    <t xml:space="preserve">30.465 </t>
  </si>
  <si>
    <t xml:space="preserve">27.1 </t>
  </si>
  <si>
    <t xml:space="preserve">38.2 </t>
  </si>
  <si>
    <t xml:space="preserve">33.1 </t>
  </si>
  <si>
    <t xml:space="preserve">42.4 </t>
  </si>
  <si>
    <t xml:space="preserve">37.8 </t>
  </si>
  <si>
    <t xml:space="preserve">28.3 </t>
  </si>
  <si>
    <t xml:space="preserve">30.5 </t>
  </si>
  <si>
    <t xml:space="preserve">29.1 </t>
  </si>
  <si>
    <t xml:space="preserve">24.9 </t>
  </si>
  <si>
    <t xml:space="preserve">24.2 </t>
  </si>
  <si>
    <t xml:space="preserve">25.8 </t>
  </si>
  <si>
    <t xml:space="preserve">11.7 </t>
  </si>
  <si>
    <t xml:space="preserve">40177.10261 </t>
  </si>
  <si>
    <t xml:space="preserve">612058.66723 </t>
  </si>
  <si>
    <t xml:space="preserve">9420707.9045 </t>
  </si>
  <si>
    <t xml:space="preserve">12.717 </t>
  </si>
  <si>
    <t xml:space="preserve">48.368 </t>
  </si>
  <si>
    <t xml:space="preserve">38.914 </t>
  </si>
  <si>
    <t xml:space="preserve">21.4 </t>
  </si>
  <si>
    <t xml:space="preserve">6.204 </t>
  </si>
  <si>
    <t xml:space="preserve">8.21 </t>
  </si>
  <si>
    <t xml:space="preserve">29.623 </t>
  </si>
  <si>
    <t xml:space="preserve">29.191 </t>
  </si>
  <si>
    <t xml:space="preserve">32.975 </t>
  </si>
  <si>
    <t xml:space="preserve">1.703 </t>
  </si>
  <si>
    <t xml:space="preserve">2.164 </t>
  </si>
  <si>
    <t xml:space="preserve">3.942 </t>
  </si>
  <si>
    <t xml:space="preserve">2.854 </t>
  </si>
  <si>
    <t xml:space="preserve">6.274 </t>
  </si>
  <si>
    <t xml:space="preserve">3.065 </t>
  </si>
  <si>
    <t xml:space="preserve">79.998 </t>
  </si>
  <si>
    <t xml:space="preserve">13.6 </t>
  </si>
  <si>
    <t xml:space="preserve">14.6 </t>
  </si>
  <si>
    <t xml:space="preserve">40.956 </t>
  </si>
  <si>
    <t xml:space="preserve">40.996 </t>
  </si>
  <si>
    <t xml:space="preserve">18.048 </t>
  </si>
  <si>
    <t xml:space="preserve">10.327 </t>
  </si>
  <si>
    <t xml:space="preserve">4.18 </t>
  </si>
  <si>
    <t xml:space="preserve">9.239 </t>
  </si>
  <si>
    <t xml:space="preserve">9.871 </t>
  </si>
  <si>
    <t xml:space="preserve">59.583 </t>
  </si>
  <si>
    <t xml:space="preserve">21.307 </t>
  </si>
  <si>
    <t xml:space="preserve">41.19 </t>
  </si>
  <si>
    <t xml:space="preserve">18.594 </t>
  </si>
  <si>
    <t xml:space="preserve">17.412 </t>
  </si>
  <si>
    <t xml:space="preserve">7.097 </t>
  </si>
  <si>
    <t xml:space="preserve">3.613 </t>
  </si>
  <si>
    <t xml:space="preserve">2.266 </t>
  </si>
  <si>
    <t xml:space="preserve">9.827 </t>
  </si>
  <si>
    <t xml:space="preserve">30.8 </t>
  </si>
  <si>
    <t xml:space="preserve">33.8 </t>
  </si>
  <si>
    <t xml:space="preserve">21.1 </t>
  </si>
  <si>
    <t xml:space="preserve">17.7 </t>
  </si>
  <si>
    <t xml:space="preserve">24.53 </t>
  </si>
  <si>
    <t xml:space="preserve">47.874 </t>
  </si>
  <si>
    <t xml:space="preserve">27.596 </t>
  </si>
  <si>
    <t xml:space="preserve">15.889 </t>
  </si>
  <si>
    <t xml:space="preserve">5.513 </t>
  </si>
  <si>
    <t xml:space="preserve">23.612 </t>
  </si>
  <si>
    <t xml:space="preserve">18.553 </t>
  </si>
  <si>
    <t xml:space="preserve">18.827 </t>
  </si>
  <si>
    <t xml:space="preserve">39.008 </t>
  </si>
  <si>
    <t xml:space="preserve">20.36 </t>
  </si>
  <si>
    <t xml:space="preserve">10.182 </t>
  </si>
  <si>
    <t xml:space="preserve">13.671 </t>
  </si>
  <si>
    <t xml:space="preserve">8.354 </t>
  </si>
  <si>
    <t xml:space="preserve">11.162 </t>
  </si>
  <si>
    <t xml:space="preserve">7.584 </t>
  </si>
  <si>
    <t xml:space="preserve">28.687 </t>
  </si>
  <si>
    <t xml:space="preserve">15.9 </t>
  </si>
  <si>
    <t xml:space="preserve">5.4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</si>
</sst>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00000"/>
    <numFmt numFmtId="166" formatCode="_-* #,##0.0\ _€_-;\-* #,##0.0\ _€_-;_-* &quot;-&quot;??\ _€_-;_-@_-"/>
    <numFmt numFmtId="167" formatCode="0.0"/>
    <numFmt numFmtId="168" formatCode="_-* #,##0\ _€_-;\-* #,##0\ _€_-;_-* &quot;-&quot;??\ _€_-;_-@_-"/>
    <numFmt numFmtId="169" formatCode="#,##0.0"/>
    <numFmt numFmtId="170" formatCode="[$-40C]mmm\-yy;@"/>
  </numFmts>
  <fonts count="21" x14ac:knownFonts="1">
    <font>
      <sz val="10"/>
      <name val="Arial"/>
    </font>
    <font>
      <sz val="10"/>
      <name val="Arial"/>
      <family val="2"/>
    </font>
    <font>
      <sz val="8"/>
      <name val="Arial"/>
      <family val="2"/>
    </font>
    <font>
      <b/>
      <sz val="10"/>
      <name val="Arial"/>
      <family val="2"/>
    </font>
    <font>
      <i/>
      <sz val="10"/>
      <name val="Arial"/>
      <family val="2"/>
    </font>
    <font>
      <sz val="9"/>
      <name val="Arial"/>
      <family val="2"/>
    </font>
    <font>
      <sz val="10"/>
      <name val="Arial"/>
      <family val="2"/>
    </font>
    <font>
      <sz val="8"/>
      <name val="Arial"/>
      <family val="2"/>
    </font>
    <font>
      <i/>
      <sz val="8"/>
      <name val="Arial"/>
      <family val="2"/>
    </font>
    <font>
      <b/>
      <sz val="9"/>
      <name val="Arial"/>
      <family val="2"/>
    </font>
    <font>
      <b/>
      <sz val="8"/>
      <name val="Arial"/>
      <family val="2"/>
    </font>
    <font>
      <sz val="7"/>
      <name val="Arial"/>
      <family val="2"/>
    </font>
    <font>
      <b/>
      <sz val="7"/>
      <name val="Arial"/>
      <family val="2"/>
    </font>
    <font>
      <sz val="7.5"/>
      <name val="Arial"/>
      <family val="2"/>
    </font>
    <font>
      <sz val="6.5"/>
      <name val="Arial"/>
      <family val="2"/>
    </font>
    <font>
      <b/>
      <sz val="8"/>
      <color indexed="9"/>
      <name val="Arial"/>
      <family val="2"/>
    </font>
    <font>
      <b/>
      <sz val="8"/>
      <color indexed="9"/>
      <name val="Arial"/>
      <family val="2"/>
    </font>
    <font>
      <b/>
      <sz val="8"/>
      <name val="Arial"/>
      <family val="2"/>
    </font>
    <font>
      <sz val="8"/>
      <color indexed="8"/>
      <name val="Arial"/>
      <family val="2"/>
    </font>
    <font>
      <b/>
      <sz val="8"/>
      <color indexed="8"/>
      <name val="Arial"/>
      <family val="2"/>
    </font>
    <font>
      <u/>
      <sz val="10"/>
      <color theme="10"/>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8" tint="-0.499984740745262"/>
        <bgColor indexed="64"/>
      </patternFill>
    </fill>
    <fill>
      <patternFill patternType="solid">
        <fgColor rgb="FF92D050"/>
        <bgColor indexed="64"/>
      </patternFill>
    </fill>
    <fill>
      <patternFill patternType="solid">
        <fgColor rgb="FFE5F5D9"/>
        <bgColor indexed="64"/>
      </patternFill>
    </fill>
    <fill>
      <patternFill patternType="solid">
        <fgColor rgb="FFE4F7D9"/>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s>
  <cellStyleXfs count="3">
    <xf numFmtId="0" fontId="0" fillId="0" borderId="0"/>
    <xf numFmtId="0" fontId="20" fillId="0" borderId="0" applyNumberFormat="0" applyFill="0" applyBorder="0" applyAlignment="0" applyProtection="0"/>
    <xf numFmtId="164" fontId="1" fillId="0" borderId="0" applyFont="0" applyFill="0" applyBorder="0" applyAlignment="0" applyProtection="0"/>
  </cellStyleXfs>
  <cellXfs count="285">
    <xf numFmtId="0" fontId="0" fillId="0" borderId="0" xfId="0"/>
    <xf numFmtId="0" fontId="0" fillId="0" borderId="0" xfId="0" applyAlignment="1">
      <alignment horizontal="left"/>
    </xf>
    <xf numFmtId="0" fontId="4" fillId="0" borderId="0" xfId="0" applyFont="1"/>
    <xf numFmtId="0" fontId="2" fillId="0" borderId="0" xfId="0" applyFont="1"/>
    <xf numFmtId="166" fontId="2" fillId="0" borderId="0" xfId="0" applyNumberFormat="1" applyFont="1"/>
    <xf numFmtId="165" fontId="7" fillId="0" borderId="0" xfId="0" applyNumberFormat="1" applyFont="1" applyAlignment="1">
      <alignment horizontal="left"/>
    </xf>
    <xf numFmtId="0" fontId="7" fillId="0" borderId="0" xfId="0" applyFont="1"/>
    <xf numFmtId="0" fontId="6" fillId="0" borderId="0" xfId="0" applyFont="1"/>
    <xf numFmtId="0" fontId="5" fillId="0" borderId="0" xfId="0" applyFont="1"/>
    <xf numFmtId="0" fontId="5" fillId="0" borderId="0" xfId="0" applyFont="1" applyAlignment="1">
      <alignment horizontal="center" vertical="center" wrapText="1"/>
    </xf>
    <xf numFmtId="0" fontId="5" fillId="0" borderId="0" xfId="0" applyFont="1" applyAlignment="1">
      <alignment horizontal="left" vertical="center" wrapText="1"/>
    </xf>
    <xf numFmtId="0" fontId="9" fillId="0" borderId="0" xfId="0" applyFont="1"/>
    <xf numFmtId="166" fontId="6" fillId="0" borderId="0" xfId="0" applyNumberFormat="1" applyFont="1"/>
    <xf numFmtId="0" fontId="5" fillId="0" borderId="0" xfId="0" applyFont="1" applyFill="1"/>
    <xf numFmtId="0" fontId="7" fillId="0" borderId="0" xfId="0" applyFont="1" applyAlignment="1">
      <alignment horizontal="left" vertical="center" wrapText="1"/>
    </xf>
    <xf numFmtId="0" fontId="10" fillId="0" borderId="0" xfId="0" applyFont="1" applyFill="1"/>
    <xf numFmtId="0" fontId="3" fillId="0" borderId="0" xfId="0" applyFont="1"/>
    <xf numFmtId="0" fontId="7" fillId="0" borderId="0" xfId="0" applyFont="1" applyBorder="1"/>
    <xf numFmtId="0" fontId="2" fillId="0" borderId="0" xfId="0" applyFont="1" applyBorder="1" applyAlignment="1">
      <alignment horizontal="left"/>
    </xf>
    <xf numFmtId="0" fontId="10" fillId="0" borderId="1" xfId="0" applyFont="1" applyBorder="1"/>
    <xf numFmtId="0" fontId="6" fillId="0" borderId="0" xfId="0" applyFont="1" applyBorder="1"/>
    <xf numFmtId="0" fontId="8" fillId="0" borderId="0" xfId="0" applyFont="1" applyFill="1" applyBorder="1"/>
    <xf numFmtId="0" fontId="12" fillId="0" borderId="0" xfId="0" applyFont="1" applyFill="1"/>
    <xf numFmtId="0" fontId="11" fillId="0" borderId="0" xfId="0" applyFont="1" applyFill="1" applyBorder="1"/>
    <xf numFmtId="0" fontId="5" fillId="0" borderId="0" xfId="0" applyFont="1" applyBorder="1"/>
    <xf numFmtId="167" fontId="2" fillId="0" borderId="0" xfId="0" applyNumberFormat="1" applyFont="1"/>
    <xf numFmtId="166" fontId="4" fillId="0" borderId="0" xfId="0" applyNumberFormat="1" applyFont="1"/>
    <xf numFmtId="164" fontId="2" fillId="0" borderId="0" xfId="2" applyFont="1"/>
    <xf numFmtId="0" fontId="10" fillId="0" borderId="0" xfId="0" applyFont="1" applyBorder="1"/>
    <xf numFmtId="167" fontId="7" fillId="0" borderId="0" xfId="0" applyNumberFormat="1" applyFont="1" applyAlignment="1">
      <alignment horizontal="right"/>
    </xf>
    <xf numFmtId="165" fontId="2" fillId="0" borderId="0" xfId="0" applyNumberFormat="1" applyFont="1"/>
    <xf numFmtId="0" fontId="13" fillId="0" borderId="0" xfId="0" applyFont="1"/>
    <xf numFmtId="165" fontId="13" fillId="0" borderId="0" xfId="0" applyNumberFormat="1" applyFont="1" applyAlignment="1">
      <alignment horizontal="left"/>
    </xf>
    <xf numFmtId="167" fontId="13" fillId="0" borderId="0" xfId="0" applyNumberFormat="1" applyFont="1" applyAlignment="1">
      <alignment horizontal="right"/>
    </xf>
    <xf numFmtId="0" fontId="0" fillId="0" borderId="0" xfId="0" applyBorder="1"/>
    <xf numFmtId="2" fontId="2" fillId="0" borderId="0" xfId="0" applyNumberFormat="1" applyFont="1"/>
    <xf numFmtId="167" fontId="5" fillId="0" borderId="0" xfId="0" applyNumberFormat="1" applyFont="1"/>
    <xf numFmtId="0" fontId="11" fillId="0" borderId="0" xfId="0" applyFont="1" applyBorder="1" applyAlignment="1">
      <alignment horizontal="left" vertical="center" wrapText="1"/>
    </xf>
    <xf numFmtId="0" fontId="2" fillId="0" borderId="0" xfId="0" applyFont="1" applyBorder="1"/>
    <xf numFmtId="0" fontId="0" fillId="0" borderId="0" xfId="0" applyBorder="1" applyAlignment="1">
      <alignment horizontal="left"/>
    </xf>
    <xf numFmtId="0" fontId="13" fillId="0" borderId="0" xfId="0" applyFont="1" applyBorder="1"/>
    <xf numFmtId="0" fontId="11" fillId="0" borderId="0" xfId="0" applyFont="1" applyFill="1" applyBorder="1" applyAlignment="1">
      <alignment horizontal="left" vertical="center" wrapText="1"/>
    </xf>
    <xf numFmtId="0" fontId="12" fillId="0" borderId="0" xfId="0" applyFont="1" applyFill="1" applyBorder="1"/>
    <xf numFmtId="0" fontId="7" fillId="0" borderId="0" xfId="0" applyFont="1" applyBorder="1" applyAlignment="1">
      <alignment horizontal="center" vertical="center" wrapText="1"/>
    </xf>
    <xf numFmtId="165" fontId="5" fillId="0" borderId="0" xfId="0" applyNumberFormat="1" applyFont="1" applyBorder="1" applyAlignment="1">
      <alignment horizontal="left"/>
    </xf>
    <xf numFmtId="0" fontId="5" fillId="0" borderId="0" xfId="0" applyFont="1" applyBorder="1" applyAlignment="1">
      <alignment horizontal="center" vertical="center" wrapText="1"/>
    </xf>
    <xf numFmtId="0" fontId="10" fillId="0" borderId="0" xfId="0" applyFont="1" applyFill="1" applyBorder="1"/>
    <xf numFmtId="0" fontId="3" fillId="0" borderId="0" xfId="0" applyFont="1" applyBorder="1"/>
    <xf numFmtId="0" fontId="4" fillId="0" borderId="0" xfId="0" applyFont="1" applyBorder="1"/>
    <xf numFmtId="166" fontId="4" fillId="0" borderId="0" xfId="0" applyNumberFormat="1" applyFont="1" applyBorder="1"/>
    <xf numFmtId="166" fontId="6" fillId="0" borderId="0" xfId="0" applyNumberFormat="1" applyFont="1" applyBorder="1"/>
    <xf numFmtId="0" fontId="0" fillId="0" borderId="0" xfId="0" applyBorder="1" applyAlignment="1">
      <alignment horizontal="center"/>
    </xf>
    <xf numFmtId="0" fontId="11" fillId="0" borderId="0" xfId="0" applyFont="1" applyBorder="1" applyAlignment="1">
      <alignment horizontal="center" vertical="center" wrapText="1"/>
    </xf>
    <xf numFmtId="0" fontId="2" fillId="0" borderId="0" xfId="0" applyFont="1" applyBorder="1" applyAlignment="1">
      <alignment horizontal="center"/>
    </xf>
    <xf numFmtId="0" fontId="5" fillId="0" borderId="0" xfId="0" applyFont="1" applyBorder="1" applyAlignment="1">
      <alignment horizontal="center"/>
    </xf>
    <xf numFmtId="166" fontId="11" fillId="0" borderId="0" xfId="0" applyNumberFormat="1" applyFont="1" applyBorder="1" applyAlignment="1">
      <alignment horizontal="center" vertical="center" wrapText="1"/>
    </xf>
    <xf numFmtId="167" fontId="7" fillId="0" borderId="0" xfId="0" applyNumberFormat="1" applyFont="1" applyBorder="1" applyAlignment="1">
      <alignment horizontal="center"/>
    </xf>
    <xf numFmtId="166" fontId="7" fillId="0" borderId="0" xfId="2" applyNumberFormat="1" applyFont="1" applyBorder="1" applyAlignment="1">
      <alignment horizontal="center" vertical="center" wrapText="1"/>
    </xf>
    <xf numFmtId="0" fontId="11" fillId="0" borderId="0" xfId="0" applyFont="1" applyBorder="1" applyAlignment="1">
      <alignment vertical="center" wrapText="1"/>
    </xf>
    <xf numFmtId="0" fontId="2" fillId="0" borderId="0" xfId="0" applyFont="1" applyBorder="1" applyAlignment="1"/>
    <xf numFmtId="166" fontId="5" fillId="0" borderId="0" xfId="0" applyNumberFormat="1" applyFont="1" applyBorder="1" applyAlignment="1"/>
    <xf numFmtId="0" fontId="0" fillId="0" borderId="0" xfId="0" applyBorder="1" applyAlignment="1"/>
    <xf numFmtId="166" fontId="7" fillId="0" borderId="0" xfId="0" applyNumberFormat="1" applyFont="1" applyBorder="1" applyAlignment="1">
      <alignment horizontal="center"/>
    </xf>
    <xf numFmtId="0" fontId="7" fillId="0" borderId="0" xfId="0" applyFont="1" applyFill="1" applyAlignment="1"/>
    <xf numFmtId="0" fontId="6" fillId="0" borderId="0" xfId="0" applyFont="1" applyAlignment="1">
      <alignment horizontal="justify"/>
    </xf>
    <xf numFmtId="3" fontId="7" fillId="0" borderId="2" xfId="0" applyNumberFormat="1" applyFont="1" applyFill="1" applyBorder="1" applyAlignment="1">
      <alignment horizontal="right" vertical="center" wrapText="1"/>
    </xf>
    <xf numFmtId="3" fontId="7" fillId="0" borderId="3" xfId="0" applyNumberFormat="1" applyFont="1" applyFill="1" applyBorder="1" applyAlignment="1">
      <alignment horizontal="right" vertical="center" wrapText="1"/>
    </xf>
    <xf numFmtId="3" fontId="7" fillId="0" borderId="4" xfId="0" applyNumberFormat="1" applyFont="1" applyFill="1" applyBorder="1" applyAlignment="1">
      <alignment horizontal="right" vertical="center" wrapText="1"/>
    </xf>
    <xf numFmtId="3" fontId="7" fillId="0" borderId="5" xfId="2" applyNumberFormat="1" applyFont="1" applyFill="1" applyBorder="1" applyAlignment="1">
      <alignment horizontal="right" vertical="center" wrapText="1"/>
    </xf>
    <xf numFmtId="3" fontId="7" fillId="0" borderId="6" xfId="0" applyNumberFormat="1" applyFont="1" applyFill="1" applyBorder="1" applyAlignment="1">
      <alignment horizontal="right" vertical="center" wrapText="1"/>
    </xf>
    <xf numFmtId="3" fontId="7" fillId="0" borderId="7" xfId="0" applyNumberFormat="1" applyFont="1" applyFill="1" applyBorder="1" applyAlignment="1">
      <alignment horizontal="right" vertical="center" wrapText="1"/>
    </xf>
    <xf numFmtId="167" fontId="2" fillId="0" borderId="4" xfId="0" applyNumberFormat="1" applyFont="1" applyBorder="1" applyAlignment="1">
      <alignment horizontal="right"/>
    </xf>
    <xf numFmtId="167" fontId="2" fillId="0" borderId="8" xfId="0" applyNumberFormat="1" applyFont="1" applyBorder="1" applyAlignment="1">
      <alignment horizontal="right"/>
    </xf>
    <xf numFmtId="167" fontId="2" fillId="0" borderId="9" xfId="0" applyNumberFormat="1" applyFont="1" applyBorder="1" applyAlignment="1">
      <alignment horizontal="right"/>
    </xf>
    <xf numFmtId="167" fontId="10" fillId="0" borderId="7" xfId="0" applyNumberFormat="1" applyFont="1" applyBorder="1" applyAlignment="1">
      <alignment horizontal="right"/>
    </xf>
    <xf numFmtId="0" fontId="7" fillId="0" borderId="0" xfId="0" applyFont="1" applyFill="1" applyAlignment="1">
      <alignment vertical="center" wrapText="1"/>
    </xf>
    <xf numFmtId="170" fontId="7" fillId="2" borderId="0" xfId="0" applyNumberFormat="1" applyFont="1" applyFill="1" applyBorder="1"/>
    <xf numFmtId="0" fontId="7" fillId="0" borderId="0" xfId="0" applyFont="1" applyFill="1" applyAlignment="1">
      <alignment wrapText="1"/>
    </xf>
    <xf numFmtId="170" fontId="7" fillId="2" borderId="0" xfId="0" applyNumberFormat="1" applyFont="1" applyFill="1" applyBorder="1" applyAlignment="1"/>
    <xf numFmtId="0" fontId="7" fillId="2" borderId="0" xfId="0" applyFont="1" applyFill="1"/>
    <xf numFmtId="0" fontId="7" fillId="0" borderId="0" xfId="0" applyFont="1" applyFill="1" applyAlignment="1">
      <alignment horizontal="left" wrapText="1"/>
    </xf>
    <xf numFmtId="0" fontId="7" fillId="2" borderId="0" xfId="0" applyFont="1" applyFill="1" applyBorder="1"/>
    <xf numFmtId="0" fontId="10" fillId="0" borderId="0" xfId="0" applyFont="1" applyFill="1" applyAlignment="1">
      <alignment wrapText="1"/>
    </xf>
    <xf numFmtId="0" fontId="10" fillId="0" borderId="0" xfId="0" applyFont="1" applyFill="1" applyAlignment="1">
      <alignment horizontal="left" vertical="top" wrapText="1"/>
    </xf>
    <xf numFmtId="0" fontId="7" fillId="0" borderId="0" xfId="0" applyFont="1" applyFill="1" applyAlignment="1">
      <alignment horizontal="left" vertical="top"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0" fillId="0" borderId="10" xfId="0" applyFont="1" applyFill="1" applyBorder="1" applyAlignment="1">
      <alignment vertical="center" wrapText="1"/>
    </xf>
    <xf numFmtId="3" fontId="10" fillId="0" borderId="10" xfId="2" applyNumberFormat="1" applyFont="1" applyFill="1" applyBorder="1" applyAlignment="1">
      <alignment horizontal="right" vertical="center" wrapText="1"/>
    </xf>
    <xf numFmtId="3" fontId="7" fillId="0" borderId="4" xfId="2" applyNumberFormat="1" applyFont="1" applyFill="1" applyBorder="1" applyAlignment="1">
      <alignment horizontal="right" vertical="center" wrapText="1"/>
    </xf>
    <xf numFmtId="3" fontId="7" fillId="0" borderId="8" xfId="2" applyNumberFormat="1" applyFont="1" applyFill="1" applyBorder="1" applyAlignment="1">
      <alignment horizontal="right" vertical="center" wrapText="1"/>
    </xf>
    <xf numFmtId="3" fontId="7" fillId="0" borderId="7" xfId="2" applyNumberFormat="1" applyFont="1" applyFill="1" applyBorder="1" applyAlignment="1">
      <alignment horizontal="right" vertical="center" wrapText="1"/>
    </xf>
    <xf numFmtId="167" fontId="10" fillId="0" borderId="10" xfId="2" applyNumberFormat="1" applyFont="1" applyFill="1" applyBorder="1" applyAlignment="1">
      <alignment horizontal="right" vertical="center" wrapText="1"/>
    </xf>
    <xf numFmtId="167" fontId="7" fillId="0" borderId="8" xfId="2" applyNumberFormat="1" applyFont="1" applyFill="1" applyBorder="1" applyAlignment="1">
      <alignment horizontal="right" vertical="center" wrapText="1"/>
    </xf>
    <xf numFmtId="167" fontId="7" fillId="0" borderId="7" xfId="2" applyNumberFormat="1" applyFont="1" applyFill="1" applyBorder="1" applyAlignment="1">
      <alignment horizontal="right" vertical="center" wrapText="1"/>
    </xf>
    <xf numFmtId="167" fontId="7" fillId="0" borderId="4" xfId="2" applyNumberFormat="1" applyFont="1" applyFill="1" applyBorder="1" applyAlignment="1">
      <alignment horizontal="right" vertical="center" wrapText="1"/>
    </xf>
    <xf numFmtId="167" fontId="7" fillId="0" borderId="5" xfId="0" applyNumberFormat="1" applyFont="1" applyBorder="1" applyAlignment="1">
      <alignment horizontal="right"/>
    </xf>
    <xf numFmtId="167" fontId="7" fillId="0" borderId="7" xfId="0" applyNumberFormat="1" applyFont="1" applyBorder="1" applyAlignment="1">
      <alignment horizontal="right"/>
    </xf>
    <xf numFmtId="169" fontId="10" fillId="0" borderId="10" xfId="2" applyNumberFormat="1" applyFont="1" applyFill="1" applyBorder="1" applyAlignment="1">
      <alignment horizontal="right" vertical="center" wrapText="1"/>
    </xf>
    <xf numFmtId="169" fontId="7" fillId="0" borderId="4" xfId="2" applyNumberFormat="1" applyFont="1" applyFill="1" applyBorder="1" applyAlignment="1">
      <alignment horizontal="right" vertical="center" wrapText="1"/>
    </xf>
    <xf numFmtId="169" fontId="7" fillId="0" borderId="8" xfId="2" applyNumberFormat="1" applyFont="1" applyFill="1" applyBorder="1" applyAlignment="1">
      <alignment horizontal="right" vertical="center" wrapText="1"/>
    </xf>
    <xf numFmtId="169" fontId="7" fillId="0" borderId="7" xfId="2" applyNumberFormat="1" applyFont="1" applyFill="1" applyBorder="1" applyAlignment="1">
      <alignment horizontal="right" vertical="center" wrapText="1"/>
    </xf>
    <xf numFmtId="169" fontId="7" fillId="0" borderId="3" xfId="2" applyNumberFormat="1" applyFont="1" applyFill="1" applyBorder="1" applyAlignment="1">
      <alignment horizontal="right" vertical="center" wrapText="1"/>
    </xf>
    <xf numFmtId="169" fontId="7" fillId="0" borderId="11" xfId="2" applyNumberFormat="1" applyFont="1" applyFill="1" applyBorder="1" applyAlignment="1">
      <alignment horizontal="right" vertical="center" wrapText="1"/>
    </xf>
    <xf numFmtId="169" fontId="7" fillId="0" borderId="12" xfId="2" applyNumberFormat="1" applyFont="1" applyFill="1" applyBorder="1" applyAlignment="1">
      <alignment horizontal="right" vertical="center" wrapText="1"/>
    </xf>
    <xf numFmtId="169" fontId="7" fillId="0" borderId="5" xfId="2" applyNumberFormat="1" applyFont="1" applyFill="1" applyBorder="1" applyAlignment="1">
      <alignment horizontal="right" vertical="center" wrapText="1"/>
    </xf>
    <xf numFmtId="169" fontId="7" fillId="0" borderId="6" xfId="2" applyNumberFormat="1" applyFont="1" applyFill="1" applyBorder="1" applyAlignment="1">
      <alignment horizontal="right" vertical="center" wrapText="1"/>
    </xf>
    <xf numFmtId="0" fontId="2" fillId="2" borderId="0" xfId="0" applyFont="1" applyFill="1"/>
    <xf numFmtId="170" fontId="7" fillId="2" borderId="0" xfId="0" applyNumberFormat="1" applyFont="1" applyFill="1" applyBorder="1" applyAlignment="1">
      <alignment horizontal="left"/>
    </xf>
    <xf numFmtId="0" fontId="2" fillId="2" borderId="0" xfId="0" applyFont="1" applyFill="1" applyAlignment="1">
      <alignment horizontal="left"/>
    </xf>
    <xf numFmtId="0" fontId="7" fillId="0" borderId="0" xfId="0" applyFont="1" applyAlignment="1">
      <alignment horizontal="left"/>
    </xf>
    <xf numFmtId="167" fontId="2" fillId="2" borderId="8" xfId="0" applyNumberFormat="1" applyFont="1" applyFill="1" applyBorder="1" applyAlignment="1">
      <alignment horizontal="right"/>
    </xf>
    <xf numFmtId="3" fontId="17" fillId="2" borderId="4" xfId="0" applyNumberFormat="1" applyFont="1" applyFill="1" applyBorder="1"/>
    <xf numFmtId="167" fontId="2" fillId="2" borderId="7" xfId="0" applyNumberFormat="1" applyFont="1" applyFill="1" applyBorder="1" applyAlignment="1">
      <alignment horizontal="right"/>
    </xf>
    <xf numFmtId="0" fontId="2" fillId="2" borderId="10" xfId="0" applyFont="1" applyFill="1" applyBorder="1" applyAlignment="1">
      <alignment horizontal="right"/>
    </xf>
    <xf numFmtId="0" fontId="10" fillId="0" borderId="13" xfId="0" applyFont="1" applyFill="1" applyBorder="1" applyAlignment="1">
      <alignment horizontal="left" vertical="center"/>
    </xf>
    <xf numFmtId="0" fontId="10" fillId="0" borderId="13" xfId="0" applyFont="1" applyFill="1" applyBorder="1" applyAlignment="1">
      <alignment horizontal="left" vertical="center" wrapText="1"/>
    </xf>
    <xf numFmtId="167" fontId="7" fillId="0" borderId="8" xfId="2" applyNumberFormat="1" applyFont="1" applyBorder="1"/>
    <xf numFmtId="167" fontId="7" fillId="0" borderId="8" xfId="2" applyNumberFormat="1" applyFont="1" applyBorder="1" applyAlignment="1">
      <alignment horizontal="right"/>
    </xf>
    <xf numFmtId="167" fontId="7" fillId="0" borderId="7" xfId="2" applyNumberFormat="1" applyFont="1" applyBorder="1" applyAlignment="1">
      <alignment horizontal="right"/>
    </xf>
    <xf numFmtId="3" fontId="7" fillId="0" borderId="4" xfId="2" applyNumberFormat="1" applyFont="1" applyBorder="1" applyAlignment="1">
      <alignment horizontal="right"/>
    </xf>
    <xf numFmtId="169" fontId="7" fillId="0" borderId="8" xfId="2" applyNumberFormat="1" applyFont="1" applyBorder="1" applyAlignment="1">
      <alignment horizontal="right"/>
    </xf>
    <xf numFmtId="166" fontId="7" fillId="0" borderId="8" xfId="2" applyNumberFormat="1" applyFont="1" applyBorder="1" applyAlignment="1">
      <alignment horizontal="right"/>
    </xf>
    <xf numFmtId="167" fontId="8" fillId="0" borderId="8" xfId="2" applyNumberFormat="1" applyFont="1" applyBorder="1" applyAlignment="1">
      <alignment horizontal="right"/>
    </xf>
    <xf numFmtId="167" fontId="8" fillId="0" borderId="7" xfId="2" applyNumberFormat="1" applyFont="1" applyBorder="1" applyAlignment="1">
      <alignment horizontal="right"/>
    </xf>
    <xf numFmtId="167" fontId="10" fillId="0" borderId="4" xfId="2" applyNumberFormat="1" applyFont="1" applyBorder="1" applyAlignment="1">
      <alignment horizontal="right" vertical="center" wrapText="1"/>
    </xf>
    <xf numFmtId="167" fontId="7" fillId="0" borderId="7" xfId="2" applyNumberFormat="1" applyFont="1" applyBorder="1" applyAlignment="1">
      <alignment horizontal="right" vertical="center" wrapText="1"/>
    </xf>
    <xf numFmtId="167" fontId="10" fillId="0" borderId="3" xfId="2" applyNumberFormat="1" applyFont="1" applyBorder="1" applyAlignment="1">
      <alignment horizontal="right" vertical="center" wrapText="1"/>
    </xf>
    <xf numFmtId="167" fontId="7" fillId="0" borderId="8" xfId="2" applyNumberFormat="1" applyFont="1" applyBorder="1" applyAlignment="1">
      <alignment horizontal="right" vertical="center" wrapText="1"/>
    </xf>
    <xf numFmtId="167" fontId="7" fillId="0" borderId="12" xfId="2" applyNumberFormat="1" applyFont="1" applyBorder="1" applyAlignment="1">
      <alignment horizontal="right"/>
    </xf>
    <xf numFmtId="167" fontId="10" fillId="0" borderId="4" xfId="2" applyNumberFormat="1" applyFont="1" applyBorder="1" applyAlignment="1">
      <alignment horizontal="right"/>
    </xf>
    <xf numFmtId="167" fontId="10" fillId="0" borderId="3" xfId="2" applyNumberFormat="1" applyFont="1" applyBorder="1" applyAlignment="1">
      <alignment horizontal="right"/>
    </xf>
    <xf numFmtId="167" fontId="7" fillId="0" borderId="6" xfId="2" applyNumberFormat="1" applyFont="1" applyBorder="1" applyAlignment="1">
      <alignment horizontal="right"/>
    </xf>
    <xf numFmtId="167" fontId="7" fillId="0" borderId="9" xfId="2" applyNumberFormat="1" applyFont="1" applyBorder="1" applyAlignment="1">
      <alignment horizontal="right"/>
    </xf>
    <xf numFmtId="167" fontId="10" fillId="0" borderId="7" xfId="2" applyNumberFormat="1" applyFont="1" applyBorder="1" applyAlignment="1">
      <alignment horizontal="right"/>
    </xf>
    <xf numFmtId="167" fontId="10" fillId="0" borderId="6" xfId="2" applyNumberFormat="1" applyFont="1" applyBorder="1" applyAlignment="1">
      <alignment horizontal="right"/>
    </xf>
    <xf numFmtId="166" fontId="10" fillId="0" borderId="7" xfId="2" applyNumberFormat="1" applyFont="1" applyBorder="1" applyAlignment="1">
      <alignment horizontal="left" vertical="center" wrapText="1"/>
    </xf>
    <xf numFmtId="166" fontId="7" fillId="0" borderId="4" xfId="2" applyNumberFormat="1" applyFont="1" applyBorder="1" applyAlignment="1">
      <alignment horizontal="left" vertical="center" wrapText="1"/>
    </xf>
    <xf numFmtId="166" fontId="7" fillId="0" borderId="8" xfId="2" applyNumberFormat="1" applyFont="1" applyBorder="1" applyAlignment="1">
      <alignment horizontal="left" vertical="center" wrapText="1"/>
    </xf>
    <xf numFmtId="166" fontId="7" fillId="0" borderId="9" xfId="2" applyNumberFormat="1" applyFont="1" applyBorder="1" applyAlignment="1">
      <alignment horizontal="left" vertical="center" wrapText="1"/>
    </xf>
    <xf numFmtId="166" fontId="7" fillId="0" borderId="7" xfId="2" applyNumberFormat="1" applyFont="1" applyBorder="1" applyAlignment="1">
      <alignment horizontal="left" vertical="center" wrapText="1"/>
    </xf>
    <xf numFmtId="0" fontId="10" fillId="0" borderId="10" xfId="0" applyFont="1" applyFill="1" applyBorder="1" applyAlignment="1">
      <alignment vertical="center"/>
    </xf>
    <xf numFmtId="3" fontId="7" fillId="0" borderId="2" xfId="2" applyNumberFormat="1" applyFont="1" applyBorder="1"/>
    <xf numFmtId="3" fontId="7" fillId="0" borderId="4" xfId="2" applyNumberFormat="1" applyFont="1" applyBorder="1"/>
    <xf numFmtId="3" fontId="7" fillId="0" borderId="3" xfId="2" applyNumberFormat="1" applyFont="1" applyBorder="1"/>
    <xf numFmtId="3" fontId="7" fillId="0" borderId="5" xfId="2" applyNumberFormat="1" applyFont="1" applyBorder="1"/>
    <xf numFmtId="3" fontId="7" fillId="0" borderId="7" xfId="2" applyNumberFormat="1" applyFont="1" applyBorder="1"/>
    <xf numFmtId="3" fontId="7" fillId="0" borderId="6" xfId="2" applyNumberFormat="1" applyFont="1" applyBorder="1"/>
    <xf numFmtId="0" fontId="10" fillId="0" borderId="4" xfId="0" applyFont="1" applyBorder="1"/>
    <xf numFmtId="167" fontId="7" fillId="0" borderId="0" xfId="2" applyNumberFormat="1" applyFont="1" applyBorder="1"/>
    <xf numFmtId="167" fontId="8" fillId="0" borderId="8" xfId="2" applyNumberFormat="1" applyFont="1" applyBorder="1"/>
    <xf numFmtId="167" fontId="8" fillId="0" borderId="0" xfId="2" applyNumberFormat="1" applyFont="1" applyBorder="1"/>
    <xf numFmtId="167" fontId="8" fillId="0" borderId="14" xfId="2" applyNumberFormat="1" applyFont="1" applyBorder="1"/>
    <xf numFmtId="167" fontId="7" fillId="0" borderId="4" xfId="2" applyNumberFormat="1" applyFont="1" applyBorder="1"/>
    <xf numFmtId="167" fontId="7" fillId="0" borderId="4" xfId="2" applyNumberFormat="1" applyFont="1" applyFill="1" applyBorder="1"/>
    <xf numFmtId="167" fontId="7" fillId="0" borderId="8" xfId="2" applyNumberFormat="1" applyFont="1" applyFill="1" applyBorder="1" applyAlignment="1">
      <alignment horizontal="right"/>
    </xf>
    <xf numFmtId="167" fontId="7" fillId="0" borderId="8" xfId="2" applyNumberFormat="1" applyFont="1" applyFill="1" applyBorder="1"/>
    <xf numFmtId="167" fontId="7" fillId="0" borderId="7" xfId="2" applyNumberFormat="1" applyFont="1" applyFill="1" applyBorder="1" applyAlignment="1">
      <alignment horizontal="right"/>
    </xf>
    <xf numFmtId="167" fontId="7" fillId="0" borderId="7" xfId="2" applyNumberFormat="1" applyFont="1" applyFill="1" applyBorder="1"/>
    <xf numFmtId="167" fontId="10" fillId="0" borderId="4" xfId="0" applyNumberFormat="1" applyFont="1" applyBorder="1" applyAlignment="1">
      <alignment horizontal="right"/>
    </xf>
    <xf numFmtId="167" fontId="10" fillId="0" borderId="1" xfId="0" applyNumberFormat="1" applyFont="1" applyBorder="1" applyAlignment="1">
      <alignment horizontal="right"/>
    </xf>
    <xf numFmtId="167" fontId="7" fillId="0" borderId="0" xfId="2" applyNumberFormat="1" applyFont="1" applyBorder="1" applyAlignment="1">
      <alignment horizontal="right"/>
    </xf>
    <xf numFmtId="167" fontId="7" fillId="0" borderId="4" xfId="2" applyNumberFormat="1" applyFont="1" applyBorder="1" applyAlignment="1">
      <alignment horizontal="right"/>
    </xf>
    <xf numFmtId="167" fontId="7" fillId="0" borderId="4" xfId="2" applyNumberFormat="1" applyFont="1" applyFill="1" applyBorder="1" applyAlignment="1">
      <alignment horizontal="right"/>
    </xf>
    <xf numFmtId="3" fontId="7" fillId="0" borderId="2" xfId="2" applyNumberFormat="1" applyFont="1" applyBorder="1" applyAlignment="1">
      <alignment horizontal="right"/>
    </xf>
    <xf numFmtId="0" fontId="7" fillId="0" borderId="0" xfId="0" applyFont="1" applyFill="1" applyBorder="1"/>
    <xf numFmtId="166" fontId="7" fillId="0" borderId="0" xfId="0" applyNumberFormat="1" applyFont="1" applyBorder="1" applyAlignment="1">
      <alignment horizontal="center" vertical="center" wrapText="1"/>
    </xf>
    <xf numFmtId="165" fontId="7" fillId="0" borderId="0" xfId="0" applyNumberFormat="1" applyFont="1" applyAlignment="1"/>
    <xf numFmtId="166" fontId="7" fillId="0" borderId="7" xfId="2" applyNumberFormat="1" applyFont="1" applyBorder="1" applyAlignment="1">
      <alignment horizontal="right"/>
    </xf>
    <xf numFmtId="166" fontId="7" fillId="0" borderId="4" xfId="2" applyNumberFormat="1" applyFont="1" applyBorder="1" applyAlignment="1">
      <alignment horizontal="right"/>
    </xf>
    <xf numFmtId="168" fontId="7" fillId="0" borderId="4" xfId="2" applyNumberFormat="1" applyFont="1" applyBorder="1" applyAlignment="1">
      <alignment horizontal="right"/>
    </xf>
    <xf numFmtId="168" fontId="7" fillId="0" borderId="8" xfId="2" applyNumberFormat="1" applyFont="1" applyBorder="1" applyAlignment="1">
      <alignment horizontal="right"/>
    </xf>
    <xf numFmtId="168" fontId="7" fillId="0" borderId="7" xfId="2" applyNumberFormat="1" applyFont="1" applyBorder="1" applyAlignment="1">
      <alignment horizontal="right"/>
    </xf>
    <xf numFmtId="170" fontId="2" fillId="2" borderId="0" xfId="0" applyNumberFormat="1" applyFont="1" applyFill="1" applyBorder="1" applyAlignment="1"/>
    <xf numFmtId="0" fontId="15" fillId="4" borderId="13" xfId="0" applyFont="1" applyFill="1" applyBorder="1" applyAlignment="1">
      <alignment horizontal="left" vertical="center" wrapText="1"/>
    </xf>
    <xf numFmtId="0" fontId="16" fillId="4" borderId="14" xfId="0" applyFont="1" applyFill="1" applyBorder="1" applyAlignment="1">
      <alignment horizontal="left"/>
    </xf>
    <xf numFmtId="170" fontId="10" fillId="5" borderId="0" xfId="0" applyNumberFormat="1" applyFont="1" applyFill="1" applyBorder="1" applyAlignment="1">
      <alignment horizontal="left" vertical="top" wrapText="1"/>
    </xf>
    <xf numFmtId="0" fontId="10" fillId="5" borderId="0" xfId="0" applyFont="1" applyFill="1" applyAlignment="1">
      <alignment horizontal="left" vertical="top" wrapText="1"/>
    </xf>
    <xf numFmtId="165" fontId="10" fillId="5" borderId="0" xfId="0" applyNumberFormat="1" applyFont="1" applyFill="1" applyAlignment="1">
      <alignment horizontal="left" vertical="top"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0" fillId="6" borderId="13" xfId="0" applyFont="1" applyFill="1" applyBorder="1" applyAlignment="1">
      <alignment horizontal="left"/>
    </xf>
    <xf numFmtId="0" fontId="7" fillId="6" borderId="4" xfId="0" applyFont="1" applyFill="1" applyBorder="1"/>
    <xf numFmtId="0" fontId="7" fillId="6" borderId="8" xfId="0" applyFont="1" applyFill="1" applyBorder="1"/>
    <xf numFmtId="0" fontId="7" fillId="6" borderId="7" xfId="0" applyFont="1" applyFill="1" applyBorder="1"/>
    <xf numFmtId="0" fontId="7" fillId="6" borderId="4" xfId="0" applyFont="1" applyFill="1" applyBorder="1" applyAlignment="1">
      <alignment horizontal="left"/>
    </xf>
    <xf numFmtId="0" fontId="7" fillId="6" borderId="7" xfId="0" applyFont="1" applyFill="1" applyBorder="1" applyAlignment="1">
      <alignment horizontal="left"/>
    </xf>
    <xf numFmtId="0" fontId="10" fillId="7" borderId="13" xfId="0" applyFont="1" applyFill="1" applyBorder="1" applyAlignment="1">
      <alignment horizontal="left"/>
    </xf>
    <xf numFmtId="0" fontId="7" fillId="7" borderId="8" xfId="0" applyFont="1" applyFill="1" applyBorder="1"/>
    <xf numFmtId="0" fontId="7" fillId="7" borderId="7" xfId="0" applyFont="1" applyFill="1" applyBorder="1"/>
    <xf numFmtId="0" fontId="7" fillId="7" borderId="4" xfId="0" applyFont="1" applyFill="1" applyBorder="1"/>
    <xf numFmtId="0" fontId="7" fillId="7" borderId="2" xfId="0" applyFont="1" applyFill="1" applyBorder="1" applyAlignment="1">
      <alignment horizontal="left"/>
    </xf>
    <xf numFmtId="0" fontId="7" fillId="7" borderId="11" xfId="0" applyFont="1" applyFill="1" applyBorder="1" applyAlignment="1">
      <alignment horizontal="left"/>
    </xf>
    <xf numFmtId="0" fontId="7" fillId="7" borderId="11" xfId="0" applyFont="1" applyFill="1" applyBorder="1"/>
    <xf numFmtId="0" fontId="7" fillId="7" borderId="5" xfId="0" applyFont="1" applyFill="1" applyBorder="1"/>
    <xf numFmtId="0" fontId="7" fillId="7" borderId="13" xfId="0" applyFont="1" applyFill="1" applyBorder="1"/>
    <xf numFmtId="0" fontId="7" fillId="7" borderId="4" xfId="0" applyFont="1" applyFill="1" applyBorder="1" applyAlignment="1">
      <alignment horizontal="left"/>
    </xf>
    <xf numFmtId="0" fontId="7" fillId="7" borderId="7" xfId="0" applyFont="1" applyFill="1" applyBorder="1" applyAlignment="1">
      <alignment horizontal="left"/>
    </xf>
    <xf numFmtId="0" fontId="7" fillId="7" borderId="2" xfId="0" applyFont="1" applyFill="1" applyBorder="1"/>
    <xf numFmtId="165" fontId="7" fillId="7" borderId="0" xfId="0" applyNumberFormat="1" applyFont="1" applyFill="1" applyAlignment="1">
      <alignment horizontal="left"/>
    </xf>
    <xf numFmtId="0" fontId="10" fillId="7" borderId="1" xfId="0" applyFont="1" applyFill="1" applyBorder="1"/>
    <xf numFmtId="0" fontId="17" fillId="7" borderId="1" xfId="0" applyFont="1" applyFill="1" applyBorder="1"/>
    <xf numFmtId="0" fontId="2" fillId="7" borderId="13" xfId="0" applyFont="1" applyFill="1" applyBorder="1"/>
    <xf numFmtId="0" fontId="2" fillId="7" borderId="15" xfId="0" applyFont="1" applyFill="1" applyBorder="1"/>
    <xf numFmtId="165" fontId="2" fillId="7" borderId="11" xfId="0" applyNumberFormat="1" applyFont="1" applyFill="1" applyBorder="1" applyAlignment="1">
      <alignment horizontal="left"/>
    </xf>
    <xf numFmtId="165" fontId="2" fillId="7" borderId="0" xfId="0" applyNumberFormat="1" applyFont="1" applyFill="1" applyBorder="1" applyAlignment="1">
      <alignment horizontal="left"/>
    </xf>
    <xf numFmtId="165" fontId="2" fillId="7" borderId="5" xfId="0" applyNumberFormat="1" applyFont="1" applyFill="1" applyBorder="1" applyAlignment="1">
      <alignment horizontal="left"/>
    </xf>
    <xf numFmtId="165" fontId="2" fillId="7" borderId="14" xfId="0" applyNumberFormat="1" applyFont="1" applyFill="1" applyBorder="1" applyAlignment="1">
      <alignment horizontal="left"/>
    </xf>
    <xf numFmtId="0" fontId="2" fillId="7" borderId="4" xfId="0" applyFont="1" applyFill="1" applyBorder="1"/>
    <xf numFmtId="0" fontId="8" fillId="7" borderId="8" xfId="0" applyFont="1" applyFill="1" applyBorder="1" applyAlignment="1">
      <alignment horizontal="left" indent="1"/>
    </xf>
    <xf numFmtId="0" fontId="8" fillId="7" borderId="7" xfId="0" applyFont="1" applyFill="1" applyBorder="1" applyAlignment="1">
      <alignment horizontal="left" indent="1"/>
    </xf>
    <xf numFmtId="165" fontId="7" fillId="7" borderId="1" xfId="0" applyNumberFormat="1" applyFont="1" applyFill="1" applyBorder="1" applyAlignment="1">
      <alignment horizontal="left"/>
    </xf>
    <xf numFmtId="165" fontId="10" fillId="7" borderId="1" xfId="0" applyNumberFormat="1" applyFont="1" applyFill="1" applyBorder="1" applyAlignment="1">
      <alignment horizontal="left"/>
    </xf>
    <xf numFmtId="165" fontId="7" fillId="7" borderId="14" xfId="0" applyNumberFormat="1" applyFont="1" applyFill="1" applyBorder="1" applyAlignment="1">
      <alignment horizontal="left" vertical="center" wrapText="1"/>
    </xf>
    <xf numFmtId="165" fontId="7" fillId="7" borderId="1" xfId="0" applyNumberFormat="1" applyFont="1" applyFill="1" applyBorder="1" applyAlignment="1">
      <alignment horizontal="left" vertical="center" wrapText="1"/>
    </xf>
    <xf numFmtId="165" fontId="10" fillId="7" borderId="1" xfId="0" applyNumberFormat="1" applyFont="1" applyFill="1" applyBorder="1" applyAlignment="1">
      <alignment horizontal="left" vertical="center" wrapText="1"/>
    </xf>
    <xf numFmtId="165" fontId="7" fillId="7" borderId="0" xfId="0" applyNumberFormat="1" applyFont="1" applyFill="1" applyBorder="1" applyAlignment="1">
      <alignment horizontal="left"/>
    </xf>
    <xf numFmtId="165" fontId="7" fillId="7" borderId="0" xfId="0" applyNumberFormat="1" applyFont="1" applyFill="1" applyBorder="1" applyAlignment="1">
      <alignment horizontal="left" vertical="center" wrapText="1"/>
    </xf>
    <xf numFmtId="165" fontId="7" fillId="7" borderId="14" xfId="0" applyNumberFormat="1" applyFont="1" applyFill="1" applyBorder="1" applyAlignment="1">
      <alignment horizontal="left"/>
    </xf>
    <xf numFmtId="165" fontId="10" fillId="7" borderId="14" xfId="0" applyNumberFormat="1" applyFont="1" applyFill="1" applyBorder="1" applyAlignment="1">
      <alignment horizontal="left"/>
    </xf>
    <xf numFmtId="165" fontId="10" fillId="7" borderId="14" xfId="0" applyNumberFormat="1" applyFont="1" applyFill="1" applyBorder="1" applyAlignment="1">
      <alignment horizontal="left" vertical="center" wrapText="1"/>
    </xf>
    <xf numFmtId="165" fontId="7" fillId="7" borderId="2" xfId="0" applyNumberFormat="1" applyFont="1" applyFill="1" applyBorder="1" applyAlignment="1">
      <alignment horizontal="left" vertical="center" wrapText="1"/>
    </xf>
    <xf numFmtId="165" fontId="7" fillId="7" borderId="11" xfId="0" applyNumberFormat="1" applyFont="1" applyFill="1" applyBorder="1" applyAlignment="1">
      <alignment horizontal="left" vertical="center" wrapText="1"/>
    </xf>
    <xf numFmtId="165" fontId="7" fillId="7" borderId="16" xfId="0" applyNumberFormat="1" applyFont="1" applyFill="1" applyBorder="1" applyAlignment="1">
      <alignment horizontal="left" vertical="center" wrapText="1"/>
    </xf>
    <xf numFmtId="165" fontId="7" fillId="7" borderId="5" xfId="0" applyNumberFormat="1" applyFont="1" applyFill="1" applyBorder="1" applyAlignment="1">
      <alignment horizontal="left" vertical="center" wrapText="1"/>
    </xf>
    <xf numFmtId="0" fontId="2" fillId="7" borderId="7" xfId="0" applyFont="1" applyFill="1" applyBorder="1"/>
    <xf numFmtId="0" fontId="10" fillId="7" borderId="2" xfId="0" applyFont="1" applyFill="1" applyBorder="1"/>
    <xf numFmtId="0" fontId="8" fillId="7" borderId="11" xfId="0" applyFont="1" applyFill="1" applyBorder="1" applyAlignment="1">
      <alignment horizontal="left" indent="1"/>
    </xf>
    <xf numFmtId="0" fontId="8" fillId="7" borderId="5" xfId="0" applyFont="1" applyFill="1" applyBorder="1" applyAlignment="1">
      <alignment horizontal="left" indent="1"/>
    </xf>
    <xf numFmtId="0" fontId="7" fillId="7" borderId="5" xfId="0" applyFont="1" applyFill="1" applyBorder="1" applyAlignment="1">
      <alignment horizontal="left"/>
    </xf>
    <xf numFmtId="0" fontId="2" fillId="7" borderId="2" xfId="0" applyFont="1" applyFill="1" applyBorder="1" applyAlignment="1">
      <alignment horizontal="left"/>
    </xf>
    <xf numFmtId="0" fontId="2" fillId="7" borderId="11" xfId="0" applyFont="1" applyFill="1" applyBorder="1" applyAlignment="1">
      <alignment horizontal="left"/>
    </xf>
    <xf numFmtId="0" fontId="7" fillId="7" borderId="16" xfId="0" applyFont="1" applyFill="1" applyBorder="1"/>
    <xf numFmtId="0" fontId="10" fillId="7" borderId="5" xfId="0" applyFont="1" applyFill="1" applyBorder="1"/>
    <xf numFmtId="0" fontId="15" fillId="4" borderId="17"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 fillId="7" borderId="8" xfId="0" applyFont="1" applyFill="1" applyBorder="1"/>
    <xf numFmtId="0" fontId="10" fillId="2" borderId="0" xfId="0" applyFont="1" applyFill="1" applyAlignment="1">
      <alignment wrapText="1"/>
    </xf>
    <xf numFmtId="0" fontId="7" fillId="2" borderId="0" xfId="0" applyFont="1" applyFill="1" applyAlignment="1">
      <alignment wrapText="1"/>
    </xf>
    <xf numFmtId="0" fontId="10" fillId="5" borderId="0" xfId="0" applyFont="1" applyFill="1" applyAlignment="1">
      <alignment horizontal="left" wrapText="1"/>
    </xf>
    <xf numFmtId="0" fontId="7" fillId="0" borderId="0" xfId="0" applyFont="1" applyAlignment="1">
      <alignment wrapText="1"/>
    </xf>
    <xf numFmtId="0" fontId="20" fillId="3" borderId="0" xfId="1" applyFill="1" applyAlignment="1">
      <alignment horizontal="left" wrapText="1"/>
    </xf>
    <xf numFmtId="0" fontId="20" fillId="3" borderId="0" xfId="1" applyFill="1" applyAlignment="1">
      <alignment wrapText="1"/>
    </xf>
    <xf numFmtId="0" fontId="2" fillId="0" borderId="0" xfId="0" applyFont="1" applyAlignment="1">
      <alignment vertical="top" wrapText="1"/>
    </xf>
    <xf numFmtId="0" fontId="10" fillId="0" borderId="0" xfId="0" applyFont="1" applyAlignment="1">
      <alignment vertical="top" wrapText="1"/>
    </xf>
    <xf numFmtId="0" fontId="18" fillId="0" borderId="0" xfId="0" applyFont="1" applyAlignment="1">
      <alignment vertical="top" wrapText="1"/>
    </xf>
    <xf numFmtId="0" fontId="2" fillId="0" borderId="0" xfId="0" applyFont="1" applyAlignment="1">
      <alignment horizontal="left" vertical="center" wrapText="1"/>
    </xf>
    <xf numFmtId="0" fontId="2" fillId="0" borderId="0" xfId="0" applyFont="1" applyAlignment="1">
      <alignment vertical="center" wrapText="1"/>
    </xf>
    <xf numFmtId="0" fontId="7" fillId="0" borderId="0" xfId="0" applyFont="1" applyAlignment="1">
      <alignment vertical="center" wrapText="1"/>
    </xf>
    <xf numFmtId="0" fontId="2" fillId="0" borderId="0" xfId="0" applyFont="1" applyFill="1" applyAlignment="1">
      <alignment horizontal="left" wrapText="1"/>
    </xf>
    <xf numFmtId="0" fontId="20" fillId="3" borderId="0" xfId="1" applyFill="1" applyAlignment="1">
      <alignment horizontal="left"/>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5" borderId="0" xfId="0" applyFont="1" applyFill="1" applyAlignment="1">
      <alignment horizontal="left" vertical="center" wrapText="1"/>
    </xf>
    <xf numFmtId="0" fontId="7" fillId="0" borderId="0" xfId="0" applyNumberFormat="1" applyFont="1" applyAlignment="1">
      <alignment horizontal="left" vertical="center" wrapText="1"/>
    </xf>
    <xf numFmtId="0" fontId="7" fillId="0" borderId="0" xfId="0" applyFont="1" applyAlignment="1">
      <alignment vertical="top" wrapText="1"/>
    </xf>
    <xf numFmtId="0" fontId="7" fillId="2" borderId="0" xfId="0" applyFont="1" applyFill="1" applyAlignment="1">
      <alignment horizontal="left" vertical="center" wrapText="1"/>
    </xf>
    <xf numFmtId="0" fontId="2" fillId="2" borderId="0" xfId="0" applyFont="1" applyFill="1" applyAlignment="1">
      <alignment horizontal="left" wrapText="1"/>
    </xf>
    <xf numFmtId="0" fontId="7" fillId="2" borderId="0" xfId="0" applyFont="1" applyFill="1" applyAlignment="1">
      <alignment horizontal="left" wrapText="1"/>
    </xf>
    <xf numFmtId="0" fontId="2" fillId="2" borderId="0" xfId="0" applyFont="1" applyFill="1" applyAlignment="1">
      <alignment horizontal="left" vertical="center" wrapText="1"/>
    </xf>
    <xf numFmtId="0" fontId="15" fillId="4" borderId="14" xfId="0" applyFont="1" applyFill="1" applyBorder="1" applyAlignment="1">
      <alignment horizontal="left"/>
    </xf>
    <xf numFmtId="0" fontId="10" fillId="5" borderId="0" xfId="0" applyFont="1" applyFill="1" applyAlignment="1">
      <alignment horizontal="left" vertical="top" wrapText="1"/>
    </xf>
    <xf numFmtId="165" fontId="10" fillId="5" borderId="0" xfId="0" applyNumberFormat="1" applyFont="1" applyFill="1" applyAlignment="1">
      <alignment horizontal="left" vertical="top" wrapText="1"/>
    </xf>
    <xf numFmtId="0" fontId="10" fillId="0" borderId="13" xfId="0" applyFont="1" applyFill="1" applyBorder="1" applyAlignment="1">
      <alignment vertical="center" wrapText="1"/>
    </xf>
    <xf numFmtId="0" fontId="10" fillId="0" borderId="15" xfId="0" applyFont="1" applyFill="1" applyBorder="1" applyAlignment="1">
      <alignment vertical="center" wrapText="1"/>
    </xf>
    <xf numFmtId="166" fontId="10" fillId="0" borderId="18" xfId="2" applyNumberFormat="1" applyFont="1" applyBorder="1" applyAlignment="1">
      <alignment horizontal="center" vertical="center" wrapText="1"/>
    </xf>
    <xf numFmtId="166" fontId="10" fillId="0" borderId="19" xfId="2" applyNumberFormat="1" applyFont="1" applyBorder="1" applyAlignment="1">
      <alignment horizontal="center" vertical="center" wrapText="1"/>
    </xf>
    <xf numFmtId="0" fontId="14" fillId="0" borderId="0" xfId="0" applyFont="1" applyFill="1" applyAlignment="1">
      <alignment horizontal="left" vertical="center" wrapText="1"/>
    </xf>
    <xf numFmtId="0" fontId="14" fillId="0" borderId="0" xfId="0" applyFont="1" applyAlignment="1">
      <alignment horizontal="left" vertical="center" wrapText="1"/>
    </xf>
    <xf numFmtId="0" fontId="11" fillId="0" borderId="0" xfId="0" applyFont="1" applyFill="1" applyAlignment="1">
      <alignment horizontal="left" vertical="center" wrapText="1"/>
    </xf>
    <xf numFmtId="0" fontId="11" fillId="0" borderId="0" xfId="0" applyFont="1" applyAlignment="1">
      <alignment horizontal="left" vertical="center" wrapText="1"/>
    </xf>
    <xf numFmtId="167" fontId="2" fillId="0" borderId="2" xfId="0" applyNumberFormat="1" applyFont="1" applyBorder="1" applyAlignment="1">
      <alignment horizontal="right"/>
    </xf>
    <xf numFmtId="167" fontId="2" fillId="0" borderId="3" xfId="0" applyNumberFormat="1" applyFont="1" applyBorder="1" applyAlignment="1">
      <alignment horizontal="right"/>
    </xf>
    <xf numFmtId="167" fontId="2" fillId="0" borderId="11" xfId="0" applyNumberFormat="1" applyFont="1" applyBorder="1" applyAlignment="1">
      <alignment horizontal="right"/>
    </xf>
    <xf numFmtId="167" fontId="2" fillId="0" borderId="12" xfId="0" applyNumberFormat="1" applyFont="1" applyBorder="1" applyAlignment="1">
      <alignment horizontal="right"/>
    </xf>
    <xf numFmtId="0" fontId="15" fillId="4" borderId="13" xfId="0" applyFont="1" applyFill="1" applyBorder="1" applyAlignment="1">
      <alignment horizontal="center" vertical="center" wrapText="1"/>
    </xf>
    <xf numFmtId="0" fontId="15" fillId="4" borderId="17" xfId="0" applyFont="1" applyFill="1" applyBorder="1" applyAlignment="1">
      <alignment horizontal="center" vertical="center" wrapText="1"/>
    </xf>
    <xf numFmtId="167" fontId="10" fillId="0" borderId="5" xfId="0" applyNumberFormat="1" applyFont="1" applyBorder="1" applyAlignment="1">
      <alignment horizontal="right"/>
    </xf>
    <xf numFmtId="167" fontId="10" fillId="0" borderId="6" xfId="0" applyNumberFormat="1" applyFont="1" applyBorder="1" applyAlignment="1">
      <alignment horizontal="right"/>
    </xf>
    <xf numFmtId="167" fontId="2" fillId="0" borderId="16" xfId="0" applyNumberFormat="1" applyFont="1" applyBorder="1" applyAlignment="1">
      <alignment horizontal="right"/>
    </xf>
    <xf numFmtId="167" fontId="2" fillId="0" borderId="20" xfId="0" applyNumberFormat="1" applyFont="1" applyBorder="1" applyAlignment="1">
      <alignment horizontal="right"/>
    </xf>
  </cellXfs>
  <cellStyles count="3">
    <cellStyle name="Lien hypertexte" xfId="1" builtinId="8"/>
    <cellStyle name="Millier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L40"/>
  <sheetViews>
    <sheetView tabSelected="1" workbookViewId="0">
      <selection activeCell="A18" sqref="A18:L18"/>
    </sheetView>
  </sheetViews>
  <sheetFormatPr baseColWidth="10" defaultRowHeight="12.75" x14ac:dyDescent="0.2"/>
  <sheetData>
    <row r="1" spans="1:12" s="6" customFormat="1" ht="18.75" customHeight="1" x14ac:dyDescent="0.2">
      <c r="A1" s="254" t="s">
        <v>1093</v>
      </c>
      <c r="B1" s="255"/>
      <c r="C1" s="255"/>
      <c r="D1" s="255"/>
      <c r="E1" s="255"/>
      <c r="F1" s="255"/>
      <c r="G1" s="255"/>
      <c r="H1" s="255"/>
      <c r="I1" s="255"/>
      <c r="J1" s="255"/>
      <c r="K1" s="255"/>
      <c r="L1" s="256"/>
    </row>
    <row r="2" spans="1:12" s="6" customFormat="1" ht="5.25" customHeight="1" x14ac:dyDescent="0.2">
      <c r="A2" s="243"/>
      <c r="B2" s="243"/>
      <c r="C2" s="243"/>
      <c r="D2" s="243"/>
      <c r="E2" s="243"/>
      <c r="F2" s="243"/>
      <c r="G2" s="243"/>
      <c r="H2" s="243"/>
      <c r="I2" s="243"/>
      <c r="J2" s="243"/>
      <c r="K2" s="243"/>
      <c r="L2" s="243"/>
    </row>
    <row r="3" spans="1:12" s="6" customFormat="1" ht="12.75" customHeight="1" x14ac:dyDescent="0.2">
      <c r="A3" s="257" t="s">
        <v>1040</v>
      </c>
      <c r="B3" s="257"/>
      <c r="C3" s="257"/>
      <c r="D3" s="257"/>
      <c r="E3" s="257"/>
      <c r="F3" s="257"/>
      <c r="G3" s="257"/>
      <c r="H3" s="257"/>
      <c r="I3" s="257"/>
      <c r="J3" s="257"/>
      <c r="K3" s="257"/>
      <c r="L3" s="257"/>
    </row>
    <row r="4" spans="1:12" s="6" customFormat="1" ht="48.75" customHeight="1" x14ac:dyDescent="0.2">
      <c r="A4" s="258" t="s">
        <v>1055</v>
      </c>
      <c r="B4" s="258"/>
      <c r="C4" s="258"/>
      <c r="D4" s="258"/>
      <c r="E4" s="258"/>
      <c r="F4" s="258"/>
      <c r="G4" s="258"/>
      <c r="H4" s="258"/>
      <c r="I4" s="258"/>
      <c r="J4" s="258"/>
      <c r="K4" s="258"/>
      <c r="L4" s="258"/>
    </row>
    <row r="5" spans="1:12" s="6" customFormat="1" ht="40.5" customHeight="1" x14ac:dyDescent="0.2">
      <c r="A5" s="251" t="s">
        <v>1056</v>
      </c>
      <c r="B5" s="251"/>
      <c r="C5" s="251"/>
      <c r="D5" s="251"/>
      <c r="E5" s="251"/>
      <c r="F5" s="251"/>
      <c r="G5" s="251"/>
      <c r="H5" s="251"/>
      <c r="I5" s="251"/>
      <c r="J5" s="251"/>
      <c r="K5" s="251"/>
      <c r="L5" s="251"/>
    </row>
    <row r="6" spans="1:12" s="6" customFormat="1" ht="12" customHeight="1" x14ac:dyDescent="0.2">
      <c r="A6" s="242" t="s">
        <v>1041</v>
      </c>
      <c r="B6" s="242"/>
      <c r="C6" s="242"/>
      <c r="D6" s="242"/>
      <c r="E6" s="242"/>
      <c r="F6" s="242"/>
      <c r="G6" s="242"/>
      <c r="H6" s="242"/>
      <c r="I6" s="242"/>
      <c r="J6" s="242"/>
      <c r="K6" s="242"/>
      <c r="L6" s="242"/>
    </row>
    <row r="7" spans="1:12" s="63" customFormat="1" ht="71.25" customHeight="1" x14ac:dyDescent="0.2">
      <c r="A7" s="246" t="s">
        <v>1087</v>
      </c>
      <c r="B7" s="247"/>
      <c r="C7" s="247"/>
      <c r="D7" s="247"/>
      <c r="E7" s="247"/>
      <c r="F7" s="247"/>
      <c r="G7" s="247"/>
      <c r="H7" s="247"/>
      <c r="I7" s="247"/>
      <c r="J7" s="247"/>
      <c r="K7" s="247"/>
      <c r="L7" s="247"/>
    </row>
    <row r="8" spans="1:12" s="63" customFormat="1" ht="35.25" customHeight="1" x14ac:dyDescent="0.2">
      <c r="A8" s="248" t="s">
        <v>923</v>
      </c>
      <c r="B8" s="248"/>
      <c r="C8" s="248"/>
      <c r="D8" s="248"/>
      <c r="E8" s="248"/>
      <c r="F8" s="248"/>
      <c r="G8" s="248"/>
      <c r="H8" s="248"/>
      <c r="I8" s="248"/>
      <c r="J8" s="248"/>
      <c r="K8" s="248"/>
      <c r="L8" s="248"/>
    </row>
    <row r="9" spans="1:12" s="6" customFormat="1" ht="12" customHeight="1" x14ac:dyDescent="0.2">
      <c r="A9" s="242" t="s">
        <v>1042</v>
      </c>
      <c r="B9" s="242"/>
      <c r="C9" s="242"/>
      <c r="D9" s="242"/>
      <c r="E9" s="242"/>
      <c r="F9" s="242"/>
      <c r="G9" s="242"/>
      <c r="H9" s="242"/>
      <c r="I9" s="242"/>
      <c r="J9" s="242"/>
      <c r="K9" s="242"/>
      <c r="L9" s="242"/>
    </row>
    <row r="10" spans="1:12" s="6" customFormat="1" ht="39" customHeight="1" x14ac:dyDescent="0.2">
      <c r="A10" s="252" t="s">
        <v>1114</v>
      </c>
      <c r="B10" s="252"/>
      <c r="C10" s="252"/>
      <c r="D10" s="252"/>
      <c r="E10" s="252"/>
      <c r="F10" s="252"/>
      <c r="G10" s="252"/>
      <c r="H10" s="252"/>
      <c r="I10" s="252"/>
      <c r="J10" s="252"/>
      <c r="K10" s="252"/>
      <c r="L10" s="252"/>
    </row>
    <row r="11" spans="1:12" s="6" customFormat="1" ht="104.25" customHeight="1" x14ac:dyDescent="0.2">
      <c r="A11" s="250" t="s">
        <v>1113</v>
      </c>
      <c r="B11" s="251"/>
      <c r="C11" s="251"/>
      <c r="D11" s="251"/>
      <c r="E11" s="251"/>
      <c r="F11" s="251"/>
      <c r="G11" s="251"/>
      <c r="H11" s="251"/>
      <c r="I11" s="251"/>
      <c r="J11" s="251"/>
      <c r="K11" s="251"/>
      <c r="L11" s="251"/>
    </row>
    <row r="12" spans="1:12" s="6" customFormat="1" ht="54.75" customHeight="1" x14ac:dyDescent="0.2">
      <c r="A12" s="249" t="s">
        <v>1119</v>
      </c>
      <c r="B12" s="249"/>
      <c r="C12" s="249"/>
      <c r="D12" s="249"/>
      <c r="E12" s="249"/>
      <c r="F12" s="249"/>
      <c r="G12" s="249"/>
      <c r="H12" s="249"/>
      <c r="I12" s="249"/>
      <c r="J12" s="249"/>
      <c r="K12" s="249"/>
      <c r="L12" s="249"/>
    </row>
    <row r="13" spans="1:12" s="6" customFormat="1" ht="11.25" x14ac:dyDescent="0.2">
      <c r="A13" s="242" t="s">
        <v>1115</v>
      </c>
      <c r="B13" s="242"/>
      <c r="C13" s="242"/>
      <c r="D13" s="242"/>
      <c r="E13" s="242"/>
      <c r="F13" s="242"/>
      <c r="G13" s="242"/>
      <c r="H13" s="242"/>
      <c r="I13" s="242"/>
      <c r="J13" s="242"/>
      <c r="K13" s="242"/>
      <c r="L13" s="242"/>
    </row>
    <row r="14" spans="1:12" s="6" customFormat="1" ht="174.75" customHeight="1" x14ac:dyDescent="0.2">
      <c r="A14" s="246" t="s">
        <v>1116</v>
      </c>
      <c r="B14" s="259"/>
      <c r="C14" s="259"/>
      <c r="D14" s="259"/>
      <c r="E14" s="259"/>
      <c r="F14" s="259"/>
      <c r="G14" s="259"/>
      <c r="H14" s="259"/>
      <c r="I14" s="259"/>
      <c r="J14" s="259"/>
      <c r="K14" s="259"/>
      <c r="L14" s="259"/>
    </row>
    <row r="15" spans="1:12" s="6" customFormat="1" ht="11.25" x14ac:dyDescent="0.2">
      <c r="A15" s="242" t="s">
        <v>1117</v>
      </c>
      <c r="B15" s="242"/>
      <c r="C15" s="242"/>
      <c r="D15" s="242"/>
      <c r="E15" s="242"/>
      <c r="F15" s="242"/>
      <c r="G15" s="242"/>
      <c r="H15" s="242"/>
      <c r="I15" s="242"/>
      <c r="J15" s="242"/>
      <c r="K15" s="242"/>
      <c r="L15" s="242"/>
    </row>
    <row r="16" spans="1:12" s="6" customFormat="1" ht="86.25" customHeight="1" x14ac:dyDescent="0.2">
      <c r="A16" s="249" t="s">
        <v>1118</v>
      </c>
      <c r="B16" s="249"/>
      <c r="C16" s="249"/>
      <c r="D16" s="249"/>
      <c r="E16" s="249"/>
      <c r="F16" s="249"/>
      <c r="G16" s="249"/>
      <c r="H16" s="249"/>
      <c r="I16" s="249"/>
      <c r="J16" s="249"/>
      <c r="K16" s="249"/>
      <c r="L16" s="249"/>
    </row>
    <row r="17" spans="1:12" s="6" customFormat="1" ht="11.25" x14ac:dyDescent="0.2">
      <c r="A17" s="242" t="s">
        <v>1043</v>
      </c>
      <c r="B17" s="242"/>
      <c r="C17" s="242"/>
      <c r="D17" s="242"/>
      <c r="E17" s="242"/>
      <c r="F17" s="242"/>
      <c r="G17" s="242"/>
      <c r="H17" s="242"/>
      <c r="I17" s="242"/>
      <c r="J17" s="242"/>
      <c r="K17" s="242"/>
      <c r="L17" s="242"/>
    </row>
    <row r="18" spans="1:12" s="6" customFormat="1" ht="90.75" customHeight="1" x14ac:dyDescent="0.2">
      <c r="A18" s="250" t="s">
        <v>1120</v>
      </c>
      <c r="B18" s="251"/>
      <c r="C18" s="251"/>
      <c r="D18" s="251"/>
      <c r="E18" s="251"/>
      <c r="F18" s="251"/>
      <c r="G18" s="251"/>
      <c r="H18" s="251"/>
      <c r="I18" s="251"/>
      <c r="J18" s="251"/>
      <c r="K18" s="251"/>
      <c r="L18" s="251"/>
    </row>
    <row r="19" spans="1:12" s="6" customFormat="1" ht="11.25" x14ac:dyDescent="0.2">
      <c r="A19" s="242" t="s">
        <v>1044</v>
      </c>
      <c r="B19" s="242"/>
      <c r="C19" s="242"/>
      <c r="D19" s="242"/>
      <c r="E19" s="242"/>
      <c r="F19" s="242"/>
      <c r="G19" s="242"/>
      <c r="H19" s="242"/>
      <c r="I19" s="242"/>
      <c r="J19" s="242"/>
      <c r="K19" s="242"/>
      <c r="L19" s="242"/>
    </row>
    <row r="20" spans="1:12" s="6" customFormat="1" ht="11.25" x14ac:dyDescent="0.2">
      <c r="A20" s="243"/>
      <c r="B20" s="243"/>
      <c r="C20" s="243"/>
      <c r="D20" s="243"/>
      <c r="E20" s="243"/>
      <c r="F20" s="243"/>
      <c r="G20" s="243"/>
      <c r="H20" s="243"/>
      <c r="I20" s="243"/>
      <c r="J20" s="243"/>
      <c r="K20" s="243"/>
      <c r="L20" s="243"/>
    </row>
    <row r="21" spans="1:12" s="6" customFormat="1" x14ac:dyDescent="0.2">
      <c r="A21" s="244" t="s">
        <v>1045</v>
      </c>
      <c r="B21" s="244"/>
      <c r="C21" s="244"/>
      <c r="D21" s="244"/>
      <c r="E21" s="244"/>
      <c r="F21" s="244"/>
      <c r="G21" s="244"/>
      <c r="H21" s="244"/>
      <c r="I21" s="244"/>
      <c r="J21" s="244"/>
      <c r="K21" s="244"/>
      <c r="L21" s="244"/>
    </row>
    <row r="22" spans="1:12" s="6" customFormat="1" ht="12" customHeight="1" x14ac:dyDescent="0.2">
      <c r="A22" s="241"/>
      <c r="B22" s="241"/>
      <c r="C22" s="241"/>
      <c r="D22" s="241"/>
      <c r="E22" s="241"/>
      <c r="F22" s="241"/>
      <c r="G22" s="241"/>
      <c r="H22" s="241"/>
      <c r="I22" s="241"/>
      <c r="J22" s="241"/>
      <c r="K22" s="241"/>
      <c r="L22" s="241"/>
    </row>
    <row r="23" spans="1:12" s="6" customFormat="1" x14ac:dyDescent="0.2">
      <c r="A23" s="245" t="s">
        <v>1046</v>
      </c>
      <c r="B23" s="245"/>
      <c r="C23" s="245"/>
      <c r="D23" s="245"/>
      <c r="E23" s="245"/>
      <c r="F23" s="245"/>
      <c r="G23" s="245"/>
      <c r="H23" s="245"/>
      <c r="I23" s="245"/>
      <c r="J23" s="245"/>
      <c r="K23" s="245"/>
      <c r="L23" s="245"/>
    </row>
    <row r="24" spans="1:12" s="6" customFormat="1" ht="12" customHeight="1" x14ac:dyDescent="0.2">
      <c r="A24" s="240"/>
      <c r="B24" s="241"/>
      <c r="C24" s="241"/>
      <c r="D24" s="241"/>
      <c r="E24" s="241"/>
      <c r="F24" s="241"/>
      <c r="G24" s="241"/>
      <c r="H24" s="241"/>
      <c r="I24" s="241"/>
      <c r="J24" s="241"/>
      <c r="K24" s="241"/>
      <c r="L24" s="241"/>
    </row>
    <row r="25" spans="1:12" s="6" customFormat="1" x14ac:dyDescent="0.2">
      <c r="A25" s="245" t="s">
        <v>1047</v>
      </c>
      <c r="B25" s="245"/>
      <c r="C25" s="245"/>
      <c r="D25" s="245"/>
      <c r="E25" s="245"/>
      <c r="F25" s="245"/>
      <c r="G25" s="245"/>
      <c r="H25" s="245"/>
      <c r="I25" s="245"/>
      <c r="J25" s="245"/>
      <c r="K25" s="245"/>
      <c r="L25" s="245"/>
    </row>
    <row r="26" spans="1:12" s="6" customFormat="1" ht="12" customHeight="1" x14ac:dyDescent="0.2">
      <c r="A26" s="240"/>
      <c r="B26" s="241"/>
      <c r="C26" s="241"/>
      <c r="D26" s="241"/>
      <c r="E26" s="241"/>
      <c r="F26" s="241"/>
      <c r="G26" s="241"/>
      <c r="H26" s="241"/>
      <c r="I26" s="241"/>
      <c r="J26" s="241"/>
      <c r="K26" s="241"/>
      <c r="L26" s="241"/>
    </row>
    <row r="27" spans="1:12" x14ac:dyDescent="0.2">
      <c r="A27" s="245" t="s">
        <v>18</v>
      </c>
      <c r="B27" s="245"/>
      <c r="C27" s="245"/>
      <c r="D27" s="245"/>
      <c r="E27" s="245"/>
      <c r="F27" s="245"/>
      <c r="G27" s="245"/>
      <c r="H27" s="245"/>
      <c r="I27" s="245"/>
      <c r="J27" s="245"/>
      <c r="K27" s="245"/>
      <c r="L27" s="245"/>
    </row>
    <row r="28" spans="1:12" x14ac:dyDescent="0.2">
      <c r="A28" s="6"/>
      <c r="B28" s="6"/>
      <c r="C28" s="6"/>
      <c r="D28" s="6"/>
      <c r="E28" s="6"/>
      <c r="F28" s="6"/>
      <c r="G28" s="6"/>
      <c r="H28" s="6"/>
      <c r="I28" s="6"/>
      <c r="J28" s="6"/>
      <c r="K28" s="6"/>
      <c r="L28" s="6"/>
    </row>
    <row r="29" spans="1:12" x14ac:dyDescent="0.2">
      <c r="A29" s="253" t="s">
        <v>1048</v>
      </c>
      <c r="B29" s="253"/>
      <c r="C29" s="253"/>
      <c r="D29" s="253"/>
      <c r="E29" s="253"/>
      <c r="F29" s="253"/>
      <c r="G29" s="253"/>
      <c r="H29" s="253"/>
      <c r="I29" s="253"/>
      <c r="J29" s="253"/>
      <c r="K29" s="253"/>
      <c r="L29" s="253"/>
    </row>
    <row r="30" spans="1:12" ht="12" customHeight="1" x14ac:dyDescent="0.2">
      <c r="A30" s="6"/>
      <c r="B30" s="6"/>
      <c r="C30" s="6"/>
      <c r="D30" s="6"/>
      <c r="E30" s="6"/>
      <c r="F30" s="6"/>
      <c r="G30" s="6"/>
      <c r="H30" s="6"/>
      <c r="I30" s="6"/>
      <c r="J30" s="6"/>
      <c r="K30" s="6"/>
      <c r="L30" s="6"/>
    </row>
    <row r="31" spans="1:12" x14ac:dyDescent="0.2">
      <c r="A31" s="253" t="s">
        <v>1049</v>
      </c>
      <c r="B31" s="253"/>
      <c r="C31" s="253"/>
      <c r="D31" s="253"/>
      <c r="E31" s="253"/>
      <c r="F31" s="253"/>
      <c r="G31" s="253"/>
      <c r="H31" s="253"/>
      <c r="I31" s="253"/>
      <c r="J31" s="253"/>
      <c r="K31" s="253"/>
      <c r="L31" s="253"/>
    </row>
    <row r="32" spans="1:12" ht="12" customHeight="1" x14ac:dyDescent="0.2">
      <c r="A32" s="6"/>
      <c r="B32" s="6"/>
      <c r="C32" s="6"/>
      <c r="D32" s="6"/>
      <c r="E32" s="6"/>
      <c r="F32" s="6"/>
      <c r="G32" s="6"/>
      <c r="H32" s="6"/>
      <c r="I32" s="6"/>
      <c r="J32" s="6"/>
      <c r="K32" s="6"/>
      <c r="L32" s="6"/>
    </row>
    <row r="33" spans="1:12" x14ac:dyDescent="0.2">
      <c r="A33" s="253" t="s">
        <v>1050</v>
      </c>
      <c r="B33" s="253"/>
      <c r="C33" s="253"/>
      <c r="D33" s="253"/>
      <c r="E33" s="253"/>
      <c r="F33" s="253"/>
      <c r="G33" s="253"/>
      <c r="H33" s="253"/>
      <c r="I33" s="253"/>
      <c r="J33" s="253"/>
      <c r="K33" s="253"/>
      <c r="L33" s="253"/>
    </row>
    <row r="34" spans="1:12" ht="12" customHeight="1" x14ac:dyDescent="0.2">
      <c r="A34" s="6"/>
      <c r="B34" s="6"/>
      <c r="C34" s="6"/>
      <c r="D34" s="6"/>
      <c r="E34" s="6"/>
      <c r="F34" s="6"/>
      <c r="G34" s="6"/>
      <c r="H34" s="6"/>
      <c r="I34" s="6"/>
      <c r="J34" s="6"/>
      <c r="K34" s="6"/>
      <c r="L34" s="6"/>
    </row>
    <row r="35" spans="1:12" x14ac:dyDescent="0.2">
      <c r="A35" s="253" t="s">
        <v>1051</v>
      </c>
      <c r="B35" s="253"/>
      <c r="C35" s="253"/>
      <c r="D35" s="253"/>
      <c r="E35" s="253"/>
      <c r="F35" s="253"/>
      <c r="G35" s="253"/>
      <c r="H35" s="253"/>
      <c r="I35" s="253"/>
      <c r="J35" s="253"/>
      <c r="K35" s="253"/>
      <c r="L35" s="253"/>
    </row>
    <row r="36" spans="1:12" ht="12" customHeight="1" x14ac:dyDescent="0.2">
      <c r="A36" s="6"/>
      <c r="B36" s="6"/>
      <c r="C36" s="6"/>
      <c r="D36" s="6"/>
      <c r="E36" s="6"/>
      <c r="F36" s="6"/>
      <c r="G36" s="6"/>
      <c r="H36" s="6"/>
      <c r="I36" s="6"/>
      <c r="J36" s="6"/>
      <c r="K36" s="6"/>
      <c r="L36" s="6"/>
    </row>
    <row r="37" spans="1:12" x14ac:dyDescent="0.2">
      <c r="A37" s="253" t="s">
        <v>17</v>
      </c>
      <c r="B37" s="253"/>
      <c r="C37" s="253"/>
      <c r="D37" s="253"/>
      <c r="E37" s="253"/>
      <c r="F37" s="253"/>
      <c r="G37" s="253"/>
      <c r="H37" s="253"/>
      <c r="I37" s="253"/>
      <c r="J37" s="253"/>
      <c r="K37" s="253"/>
      <c r="L37" s="253"/>
    </row>
    <row r="39" spans="1:12" x14ac:dyDescent="0.2">
      <c r="A39" s="64"/>
    </row>
    <row r="40" spans="1:12" x14ac:dyDescent="0.2">
      <c r="A40" s="64"/>
    </row>
  </sheetData>
  <mergeCells count="32">
    <mergeCell ref="A35:L35"/>
    <mergeCell ref="A31:L31"/>
    <mergeCell ref="A26:L26"/>
    <mergeCell ref="A37:L37"/>
    <mergeCell ref="A1:L1"/>
    <mergeCell ref="A2:L2"/>
    <mergeCell ref="A3:L3"/>
    <mergeCell ref="A4:L4"/>
    <mergeCell ref="A5:L5"/>
    <mergeCell ref="A33:L33"/>
    <mergeCell ref="A29:L29"/>
    <mergeCell ref="A9:L9"/>
    <mergeCell ref="A11:L11"/>
    <mergeCell ref="A14:L14"/>
    <mergeCell ref="A27:L27"/>
    <mergeCell ref="A13:L13"/>
    <mergeCell ref="A6:L6"/>
    <mergeCell ref="A7:L7"/>
    <mergeCell ref="A22:L22"/>
    <mergeCell ref="A8:L8"/>
    <mergeCell ref="A16:L16"/>
    <mergeCell ref="A17:L17"/>
    <mergeCell ref="A18:L18"/>
    <mergeCell ref="A15:L15"/>
    <mergeCell ref="A10:L10"/>
    <mergeCell ref="A12:L12"/>
    <mergeCell ref="A24:L24"/>
    <mergeCell ref="A19:L19"/>
    <mergeCell ref="A20:L20"/>
    <mergeCell ref="A21:L21"/>
    <mergeCell ref="A25:L25"/>
    <mergeCell ref="A23:L23"/>
  </mergeCells>
  <phoneticPr fontId="2" type="noConversion"/>
  <hyperlinks>
    <hyperlink ref="A21:L21" location="Rattachement!A1" display="Premier onglet : liste des conventions collectives rattachées à l'IDCC " xr:uid="{00000000-0004-0000-0000-000000000000}"/>
    <hyperlink ref="A23:L23" location="CRIS!A1" display="Deuxième onglet : position de l'IDCC dans la CRIS" xr:uid="{00000000-0004-0000-0000-000001000000}"/>
    <hyperlink ref="A25:L25" location="'Chiffres-clés'!A1" display="Troisième onglet : présentation des chiffres clés de l'IDCC" xr:uid="{00000000-0004-0000-0000-000002000000}"/>
    <hyperlink ref="A27:L27" location="'Croisement avec la NAF'!A1" display="Quatrième onglet : croisement entre l'IDCC et la nomenclature d'activités (NAF)" xr:uid="{00000000-0004-0000-0000-000003000000}"/>
    <hyperlink ref="A29:L29" location="Emploi!A1" display="Cinquième onglet : données sur l'emploi" xr:uid="{00000000-0004-0000-0000-000004000000}"/>
    <hyperlink ref="A31:L31" location="Emploi_femmes!A1" display="Sixième onglet : données sur l'emploi des femmes" xr:uid="{00000000-0004-0000-0000-000005000000}"/>
    <hyperlink ref="A33:L33" location="Emploi_hommes!A1" display="Septième onglet : données sur l'emploi des hommes" xr:uid="{00000000-0004-0000-0000-000006000000}"/>
    <hyperlink ref="A35:L35" location="Salaires!A1" display="Huitième onglet : données sur les salaires" xr:uid="{00000000-0004-0000-0000-000007000000}"/>
    <hyperlink ref="A37:L37" location="Entreprises!A1" display="Neuvième onglet : données sur les entreprises" xr:uid="{00000000-0004-0000-0000-000008000000}"/>
  </hyperlinks>
  <pageMargins left="0.17" right="0.16" top="0.17" bottom="0.28000000000000003" header="0.4921259845" footer="0.24"/>
  <pageSetup paperSize="9" scale="99"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3"/>
  <sheetViews>
    <sheetView workbookViewId="0">
      <selection activeCell="A8" sqref="A8"/>
    </sheetView>
  </sheetViews>
  <sheetFormatPr baseColWidth="10" defaultRowHeight="12.75" x14ac:dyDescent="0.2"/>
  <cols>
    <col min="1" max="1" width="47.42578125" style="34" customWidth="1"/>
    <col min="2" max="3" width="16.85546875" style="51" customWidth="1"/>
    <col min="4" max="5" width="15.7109375" style="51" customWidth="1"/>
    <col min="6" max="6" width="11.42578125" style="34"/>
  </cols>
  <sheetData>
    <row r="1" spans="1:15" s="84" customFormat="1" ht="11.25" x14ac:dyDescent="0.2">
      <c r="A1" s="176" t="s">
        <v>1058</v>
      </c>
      <c r="B1" s="265" t="s">
        <v>13</v>
      </c>
      <c r="C1" s="265"/>
      <c r="D1" s="265"/>
      <c r="E1" s="265"/>
      <c r="F1" s="83"/>
    </row>
    <row r="2" spans="1:15" s="84" customFormat="1" ht="12.75" customHeight="1" x14ac:dyDescent="0.2">
      <c r="A2" s="176"/>
      <c r="B2" s="266">
        <f>'Tab1'!P1</f>
        <v>1266</v>
      </c>
      <c r="C2" s="266"/>
      <c r="D2" s="266"/>
      <c r="E2" s="266"/>
      <c r="F2" s="83"/>
    </row>
    <row r="3" spans="1:15" s="84" customFormat="1" ht="12.75" customHeight="1" x14ac:dyDescent="0.2">
      <c r="A3" s="176"/>
      <c r="B3" s="266" t="str">
        <f>Tab!B48</f>
        <v xml:space="preserve">Restauration de collectivités </v>
      </c>
      <c r="C3" s="266"/>
      <c r="D3" s="266"/>
      <c r="E3" s="266"/>
      <c r="F3" s="83"/>
    </row>
    <row r="4" spans="1:15" s="6" customFormat="1" ht="12.75" customHeight="1" x14ac:dyDescent="0.2">
      <c r="A4" s="76" t="s">
        <v>1059</v>
      </c>
      <c r="B4" s="262" t="s">
        <v>1060</v>
      </c>
      <c r="C4" s="262"/>
      <c r="D4" s="262"/>
      <c r="E4" s="262"/>
      <c r="F4" s="77"/>
      <c r="G4" s="77"/>
      <c r="H4" s="77"/>
      <c r="I4" s="77"/>
      <c r="J4" s="77"/>
      <c r="K4" s="77"/>
      <c r="L4" s="77"/>
      <c r="M4" s="77"/>
      <c r="N4" s="77"/>
      <c r="O4" s="77"/>
    </row>
    <row r="5" spans="1:15" s="6" customFormat="1" ht="12.75" customHeight="1" x14ac:dyDescent="0.2">
      <c r="A5" s="76" t="s">
        <v>1061</v>
      </c>
      <c r="B5" s="173" t="s">
        <v>1112</v>
      </c>
      <c r="C5" s="79"/>
      <c r="D5" s="78"/>
      <c r="E5" s="77"/>
      <c r="F5" s="77"/>
      <c r="G5" s="77"/>
      <c r="H5" s="77"/>
      <c r="I5" s="77"/>
      <c r="J5" s="77"/>
      <c r="K5" s="77"/>
      <c r="L5" s="77"/>
      <c r="M5" s="77"/>
      <c r="N5" s="77"/>
      <c r="O5" s="77"/>
    </row>
    <row r="6" spans="1:15" s="6" customFormat="1" ht="12.75" customHeight="1" x14ac:dyDescent="0.2">
      <c r="A6" s="76" t="s">
        <v>1042</v>
      </c>
      <c r="B6" s="261" t="s">
        <v>1088</v>
      </c>
      <c r="C6" s="262"/>
      <c r="D6" s="262"/>
      <c r="E6" s="262"/>
      <c r="F6" s="77"/>
      <c r="G6" s="77"/>
      <c r="H6" s="77"/>
      <c r="I6" s="77"/>
      <c r="J6" s="77"/>
      <c r="K6" s="80"/>
      <c r="L6" s="80"/>
      <c r="M6" s="77"/>
      <c r="N6" s="77"/>
      <c r="O6" s="77"/>
    </row>
    <row r="7" spans="1:15" s="6" customFormat="1" ht="12.75" customHeight="1" x14ac:dyDescent="0.2">
      <c r="A7" s="81" t="s">
        <v>1043</v>
      </c>
      <c r="B7" s="263" t="s">
        <v>1089</v>
      </c>
      <c r="C7" s="260"/>
      <c r="D7" s="260"/>
      <c r="E7" s="260"/>
      <c r="F7" s="75"/>
      <c r="G7" s="75"/>
      <c r="H7" s="75"/>
      <c r="I7" s="75"/>
      <c r="J7" s="75"/>
      <c r="K7" s="75"/>
      <c r="L7" s="75"/>
      <c r="M7" s="82"/>
      <c r="N7" s="82"/>
      <c r="O7" s="82"/>
    </row>
    <row r="8" spans="1:15" x14ac:dyDescent="0.2">
      <c r="A8" s="39"/>
    </row>
    <row r="9" spans="1:15" s="8" customFormat="1" ht="68.25" customHeight="1" x14ac:dyDescent="0.2">
      <c r="A9" s="85" t="s">
        <v>14</v>
      </c>
      <c r="B9" s="181" t="s">
        <v>159</v>
      </c>
      <c r="C9" s="181" t="s">
        <v>160</v>
      </c>
      <c r="D9" s="181" t="s">
        <v>89</v>
      </c>
      <c r="E9" s="181" t="s">
        <v>885</v>
      </c>
      <c r="F9" s="24"/>
    </row>
    <row r="10" spans="1:15" s="6" customFormat="1" ht="11.25" customHeight="1" x14ac:dyDescent="0.2">
      <c r="A10" s="197" t="s">
        <v>161</v>
      </c>
      <c r="B10" s="65">
        <f>10*ROUND(0.1*'Tab1'!H9,0)</f>
        <v>960</v>
      </c>
      <c r="C10" s="66">
        <f>10*ROUND(0.1*'Tab1'!H26,0)</f>
        <v>1000</v>
      </c>
      <c r="D10" s="67">
        <f>10*ROUND(0.1*'Tab1'!H10,0)</f>
        <v>171700</v>
      </c>
      <c r="E10" s="67">
        <f>10*ROUND(0.1*'Tab1'!H18,0)</f>
        <v>1764190</v>
      </c>
      <c r="F10" s="17"/>
    </row>
    <row r="11" spans="1:15" s="6" customFormat="1" ht="11.25" x14ac:dyDescent="0.2">
      <c r="A11" s="198" t="s">
        <v>158</v>
      </c>
      <c r="B11" s="68">
        <f>10*ROUND(0.1*'Tab1'!H34,0)</f>
        <v>9780</v>
      </c>
      <c r="C11" s="69">
        <f>10*ROUND(0.1*'Tab1'!H51,0)</f>
        <v>9810</v>
      </c>
      <c r="D11" s="70">
        <f>10*ROUND(0.1*'Tab1'!H35,0)</f>
        <v>191960</v>
      </c>
      <c r="E11" s="70">
        <f>10*ROUND(0.1*'Tab1'!H43,0)</f>
        <v>2158950</v>
      </c>
      <c r="F11" s="17"/>
    </row>
    <row r="12" spans="1:15" s="22" customFormat="1" ht="9" x14ac:dyDescent="0.15">
      <c r="A12" s="23"/>
      <c r="B12" s="52"/>
      <c r="C12" s="52"/>
      <c r="D12" s="52"/>
      <c r="E12" s="52"/>
      <c r="F12" s="42"/>
    </row>
    <row r="13" spans="1:15" ht="45" customHeight="1" x14ac:dyDescent="0.2">
      <c r="A13" s="86" t="s">
        <v>87</v>
      </c>
      <c r="B13" s="279" t="s">
        <v>1057</v>
      </c>
      <c r="C13" s="280"/>
      <c r="D13" s="181" t="s">
        <v>89</v>
      </c>
      <c r="E13" s="181" t="s">
        <v>885</v>
      </c>
    </row>
    <row r="14" spans="1:15" x14ac:dyDescent="0.2">
      <c r="A14" s="231" t="s">
        <v>1012</v>
      </c>
      <c r="B14" s="275">
        <f>B21-B15-B16-B17-B18-B19-B20</f>
        <v>62.033195020746881</v>
      </c>
      <c r="C14" s="276"/>
      <c r="D14" s="71">
        <f>D21-D15-D16-D17-D18-D19-D20</f>
        <v>83.389633080955164</v>
      </c>
      <c r="E14" s="71">
        <f>E21-E15-E16-E17-E18-E19-E20</f>
        <v>81.885001048639893</v>
      </c>
      <c r="F14" s="38"/>
    </row>
    <row r="15" spans="1:15" x14ac:dyDescent="0.2">
      <c r="A15" s="232" t="s">
        <v>1013</v>
      </c>
      <c r="B15" s="277">
        <f>100*'Tab1'!H3/'Tab1'!H$9</f>
        <v>14.21161825726141</v>
      </c>
      <c r="C15" s="278"/>
      <c r="D15" s="72">
        <f>'Tab1'!H12/'Tab1'!H$10*100</f>
        <v>10.685497961560863</v>
      </c>
      <c r="E15" s="72">
        <f>'Tab1'!H20/'Tab1'!H$18*100</f>
        <v>8.9231885454514526</v>
      </c>
      <c r="F15" s="38"/>
    </row>
    <row r="16" spans="1:15" x14ac:dyDescent="0.2">
      <c r="A16" s="194" t="s">
        <v>1014</v>
      </c>
      <c r="B16" s="277">
        <f>100*'Tab1'!H4/'Tab1'!H$9</f>
        <v>11.514522821576763</v>
      </c>
      <c r="C16" s="278"/>
      <c r="D16" s="72">
        <f>'Tab1'!H13/'Tab1'!H$10*100</f>
        <v>4.4589400116482238</v>
      </c>
      <c r="E16" s="72">
        <f>'Tab1'!H21/'Tab1'!H$18*100</f>
        <v>5.4487895294724487</v>
      </c>
      <c r="F16" s="38"/>
    </row>
    <row r="17" spans="1:6" x14ac:dyDescent="0.2">
      <c r="A17" s="194" t="s">
        <v>1015</v>
      </c>
      <c r="B17" s="277">
        <f>100*'Tab1'!H5/'Tab1'!H$9</f>
        <v>4.8755186721991706</v>
      </c>
      <c r="C17" s="278"/>
      <c r="D17" s="72">
        <f>'Tab1'!H14/'Tab1'!H$10*100</f>
        <v>1.1327897495631916</v>
      </c>
      <c r="E17" s="72">
        <f>'Tab1'!H22/'Tab1'!H$18*100</f>
        <v>1.9760343273683674</v>
      </c>
      <c r="F17" s="38"/>
    </row>
    <row r="18" spans="1:6" x14ac:dyDescent="0.2">
      <c r="A18" s="194" t="s">
        <v>1016</v>
      </c>
      <c r="B18" s="277">
        <f>100*'Tab1'!H6/'Tab1'!H$9</f>
        <v>3.7344398340248963</v>
      </c>
      <c r="C18" s="278"/>
      <c r="D18" s="72">
        <f>'Tab1'!H15/'Tab1'!H$10*100</f>
        <v>0.21840419336051253</v>
      </c>
      <c r="E18" s="72">
        <f>'Tab1'!H23/'Tab1'!H$18*100</f>
        <v>1.1089508499651397</v>
      </c>
      <c r="F18" s="38"/>
    </row>
    <row r="19" spans="1:6" x14ac:dyDescent="0.2">
      <c r="A19" s="194" t="s">
        <v>1017</v>
      </c>
      <c r="B19" s="277">
        <f>100*'Tab1'!H7/'Tab1'!H$9</f>
        <v>1.0373443983402491</v>
      </c>
      <c r="C19" s="278"/>
      <c r="D19" s="72">
        <f>'Tab1'!H16/'Tab1'!H$10*100</f>
        <v>5.6493884682585906E-2</v>
      </c>
      <c r="E19" s="72">
        <f>'Tab1'!H24/'Tab1'!H$18*100</f>
        <v>0.34361378309592505</v>
      </c>
      <c r="F19" s="38"/>
    </row>
    <row r="20" spans="1:6" ht="13.5" thickBot="1" x14ac:dyDescent="0.25">
      <c r="A20" s="233" t="s">
        <v>116</v>
      </c>
      <c r="B20" s="283">
        <f>100*'Tab1'!H8/'Tab1'!H$9</f>
        <v>2.5933609958506225</v>
      </c>
      <c r="C20" s="284"/>
      <c r="D20" s="73">
        <f>'Tab1'!H17/'Tab1'!H$10*100</f>
        <v>5.8241118229470007E-2</v>
      </c>
      <c r="E20" s="73">
        <f>'Tab1'!H25/'Tab1'!H$18*100</f>
        <v>0.31442191600677932</v>
      </c>
      <c r="F20" s="38"/>
    </row>
    <row r="21" spans="1:6" x14ac:dyDescent="0.2">
      <c r="A21" s="234" t="s">
        <v>164</v>
      </c>
      <c r="B21" s="281">
        <v>100</v>
      </c>
      <c r="C21" s="282"/>
      <c r="D21" s="74">
        <v>100</v>
      </c>
      <c r="E21" s="74">
        <v>100</v>
      </c>
      <c r="F21" s="38"/>
    </row>
    <row r="22" spans="1:6" s="22" customFormat="1" ht="9" x14ac:dyDescent="0.15">
      <c r="A22" s="23"/>
      <c r="B22" s="52"/>
      <c r="C22" s="52"/>
      <c r="D22" s="52"/>
      <c r="E22" s="52"/>
      <c r="F22" s="42"/>
    </row>
    <row r="23" spans="1:6" s="3" customFormat="1" ht="11.25" x14ac:dyDescent="0.2">
      <c r="A23" s="21"/>
      <c r="B23" s="53"/>
      <c r="C23" s="53"/>
      <c r="D23" s="53"/>
      <c r="E23" s="53"/>
      <c r="F23" s="38"/>
    </row>
  </sheetData>
  <mergeCells count="15">
    <mergeCell ref="B14:C14"/>
    <mergeCell ref="B15:C15"/>
    <mergeCell ref="B16:C16"/>
    <mergeCell ref="B13:C13"/>
    <mergeCell ref="B21:C21"/>
    <mergeCell ref="B17:C17"/>
    <mergeCell ref="B18:C18"/>
    <mergeCell ref="B19:C19"/>
    <mergeCell ref="B20:C20"/>
    <mergeCell ref="B1:E1"/>
    <mergeCell ref="B4:E4"/>
    <mergeCell ref="B6:E6"/>
    <mergeCell ref="B7:E7"/>
    <mergeCell ref="B3:E3"/>
    <mergeCell ref="B2:E2"/>
  </mergeCells>
  <phoneticPr fontId="2" type="noConversion"/>
  <pageMargins left="0.26" right="0.26" top="0.61" bottom="0.32" header="0.17" footer="0.17"/>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276"/>
  <sheetViews>
    <sheetView topLeftCell="E1" workbookViewId="0">
      <selection activeCell="M275" sqref="M275"/>
    </sheetView>
  </sheetViews>
  <sheetFormatPr baseColWidth="10" defaultRowHeight="11.25" x14ac:dyDescent="0.2"/>
  <cols>
    <col min="1" max="10" width="11.42578125" style="3"/>
    <col min="11" max="11" width="17.42578125" style="3" bestFit="1" customWidth="1"/>
    <col min="12" max="12" width="11.42578125" style="3"/>
    <col min="13" max="13" width="17.28515625" style="3" bestFit="1" customWidth="1"/>
    <col min="14" max="16384" width="11.42578125" style="3"/>
  </cols>
  <sheetData>
    <row r="1" spans="1:22" x14ac:dyDescent="0.2">
      <c r="A1" s="3" t="s">
        <v>165</v>
      </c>
      <c r="B1" s="3">
        <v>1266</v>
      </c>
      <c r="C1" s="3" t="s">
        <v>165</v>
      </c>
      <c r="D1" s="3">
        <v>1266</v>
      </c>
      <c r="E1" s="3" t="s">
        <v>165</v>
      </c>
      <c r="F1" s="3">
        <v>1266</v>
      </c>
      <c r="G1" s="3" t="s">
        <v>165</v>
      </c>
      <c r="H1" s="3">
        <v>1266</v>
      </c>
      <c r="I1" s="3" t="s">
        <v>165</v>
      </c>
      <c r="J1" s="3">
        <v>1266</v>
      </c>
      <c r="K1" s="3" t="s">
        <v>165</v>
      </c>
      <c r="L1" s="3">
        <v>1266</v>
      </c>
      <c r="M1" s="3" t="s">
        <v>165</v>
      </c>
      <c r="N1" s="3">
        <v>1266</v>
      </c>
      <c r="O1" s="3" t="s">
        <v>165</v>
      </c>
      <c r="P1" s="3">
        <v>1266</v>
      </c>
      <c r="Q1" s="3" t="s">
        <v>165</v>
      </c>
      <c r="R1" s="3">
        <v>1266</v>
      </c>
      <c r="S1" s="3" t="s">
        <v>165</v>
      </c>
      <c r="T1" s="3">
        <v>1266</v>
      </c>
      <c r="U1" s="3" t="s">
        <v>165</v>
      </c>
      <c r="V1" s="3">
        <v>1266</v>
      </c>
    </row>
    <row r="2" spans="1:22" x14ac:dyDescent="0.2">
      <c r="A2" s="3" t="s">
        <v>166</v>
      </c>
      <c r="B2" s="3" t="s">
        <v>1121</v>
      </c>
      <c r="C2" s="3" t="s">
        <v>209</v>
      </c>
      <c r="D2" s="3">
        <v>0</v>
      </c>
      <c r="E2" s="3" t="s">
        <v>271</v>
      </c>
      <c r="F2" s="3">
        <v>93797</v>
      </c>
      <c r="G2" s="3" t="s">
        <v>391</v>
      </c>
      <c r="H2" s="3" t="s">
        <v>1287</v>
      </c>
      <c r="I2" s="3" t="s">
        <v>428</v>
      </c>
      <c r="J2" s="3">
        <v>598</v>
      </c>
      <c r="K2" s="3" t="s">
        <v>455</v>
      </c>
      <c r="L2" s="3" t="s">
        <v>1321</v>
      </c>
      <c r="M2" s="3" t="s">
        <v>534</v>
      </c>
      <c r="N2" s="3">
        <v>1979</v>
      </c>
      <c r="O2" s="3" t="s">
        <v>46</v>
      </c>
      <c r="P2" s="3" t="s">
        <v>1347</v>
      </c>
      <c r="Q2" s="3" t="s">
        <v>892</v>
      </c>
      <c r="R2" s="3">
        <v>1743</v>
      </c>
      <c r="S2" s="3" t="s">
        <v>271</v>
      </c>
      <c r="T2" s="3">
        <v>49582</v>
      </c>
      <c r="U2" s="3" t="s">
        <v>271</v>
      </c>
      <c r="V2" s="3">
        <v>44215</v>
      </c>
    </row>
    <row r="3" spans="1:22" x14ac:dyDescent="0.2">
      <c r="A3" s="3" t="s">
        <v>1062</v>
      </c>
      <c r="B3" s="3" t="s">
        <v>1122</v>
      </c>
      <c r="C3" s="3" t="s">
        <v>210</v>
      </c>
      <c r="D3" s="3" t="s">
        <v>1152</v>
      </c>
      <c r="E3" s="3" t="s">
        <v>272</v>
      </c>
      <c r="F3" s="3" t="s">
        <v>1195</v>
      </c>
      <c r="G3" s="3" t="s">
        <v>811</v>
      </c>
      <c r="H3" s="3" t="s">
        <v>1288</v>
      </c>
      <c r="I3" s="3" t="s">
        <v>429</v>
      </c>
      <c r="J3" s="3">
        <v>137</v>
      </c>
      <c r="K3" s="3" t="s">
        <v>456</v>
      </c>
      <c r="L3" s="3" t="s">
        <v>1322</v>
      </c>
      <c r="M3" s="3" t="s">
        <v>535</v>
      </c>
      <c r="N3" s="3">
        <v>1501</v>
      </c>
      <c r="O3" s="3" t="s">
        <v>47</v>
      </c>
      <c r="P3" s="3" t="s">
        <v>1348</v>
      </c>
      <c r="Q3" s="3" t="s">
        <v>893</v>
      </c>
      <c r="R3" s="3">
        <v>58144</v>
      </c>
      <c r="S3" s="3" t="s">
        <v>272</v>
      </c>
      <c r="T3" s="3" t="s">
        <v>1395</v>
      </c>
      <c r="U3" s="3" t="s">
        <v>272</v>
      </c>
      <c r="V3" s="3" t="s">
        <v>1479</v>
      </c>
    </row>
    <row r="4" spans="1:22" x14ac:dyDescent="0.2">
      <c r="A4" s="3" t="s">
        <v>1063</v>
      </c>
      <c r="B4" s="3" t="s">
        <v>1123</v>
      </c>
      <c r="C4" s="3" t="s">
        <v>211</v>
      </c>
      <c r="D4" s="3" t="s">
        <v>1153</v>
      </c>
      <c r="E4" s="3" t="s">
        <v>273</v>
      </c>
      <c r="F4" s="3">
        <v>1303687</v>
      </c>
      <c r="G4" s="3" t="s">
        <v>812</v>
      </c>
      <c r="H4" s="3" t="s">
        <v>1289</v>
      </c>
      <c r="I4" s="3" t="s">
        <v>430</v>
      </c>
      <c r="J4" s="3">
        <v>111</v>
      </c>
      <c r="K4" s="3" t="s">
        <v>457</v>
      </c>
      <c r="L4" s="3" t="s">
        <v>1323</v>
      </c>
      <c r="M4" s="3" t="s">
        <v>536</v>
      </c>
      <c r="N4" s="3">
        <v>1266</v>
      </c>
      <c r="O4" s="3" t="s">
        <v>48</v>
      </c>
      <c r="P4" s="3" t="s">
        <v>1349</v>
      </c>
      <c r="Q4" s="3" t="s">
        <v>894</v>
      </c>
      <c r="R4" s="3">
        <v>897099</v>
      </c>
      <c r="S4" s="3" t="s">
        <v>273</v>
      </c>
      <c r="T4" s="3">
        <v>602795</v>
      </c>
      <c r="U4" s="3" t="s">
        <v>273</v>
      </c>
      <c r="V4" s="3">
        <v>700892</v>
      </c>
    </row>
    <row r="5" spans="1:22" x14ac:dyDescent="0.2">
      <c r="A5" s="3" t="s">
        <v>900</v>
      </c>
      <c r="B5" s="3" t="s">
        <v>1124</v>
      </c>
      <c r="C5" s="3" t="s">
        <v>212</v>
      </c>
      <c r="D5" s="3" t="s">
        <v>1154</v>
      </c>
      <c r="E5" s="3" t="s">
        <v>274</v>
      </c>
      <c r="F5" s="3" t="s">
        <v>1196</v>
      </c>
      <c r="G5" s="3" t="s">
        <v>813</v>
      </c>
      <c r="H5" s="3">
        <v>2080</v>
      </c>
      <c r="I5" s="3" t="s">
        <v>431</v>
      </c>
      <c r="J5" s="3">
        <v>47</v>
      </c>
      <c r="K5" s="3" t="s">
        <v>458</v>
      </c>
      <c r="L5" s="3" t="s">
        <v>1324</v>
      </c>
      <c r="M5" s="3" t="s">
        <v>537</v>
      </c>
      <c r="N5" s="3">
        <v>3245</v>
      </c>
      <c r="O5" s="3" t="s">
        <v>49</v>
      </c>
      <c r="P5" s="3" t="s">
        <v>1350</v>
      </c>
      <c r="Q5" s="3" t="s">
        <v>895</v>
      </c>
      <c r="R5" s="3" t="s">
        <v>1392</v>
      </c>
      <c r="S5" s="3" t="s">
        <v>274</v>
      </c>
      <c r="T5" s="3" t="s">
        <v>1396</v>
      </c>
      <c r="U5" s="3" t="s">
        <v>274</v>
      </c>
      <c r="V5" s="3" t="s">
        <v>1480</v>
      </c>
    </row>
    <row r="6" spans="1:22" x14ac:dyDescent="0.2">
      <c r="A6" s="3" t="s">
        <v>901</v>
      </c>
      <c r="B6" s="3" t="s">
        <v>1125</v>
      </c>
      <c r="C6" s="3" t="s">
        <v>213</v>
      </c>
      <c r="D6" s="3">
        <v>0</v>
      </c>
      <c r="E6" s="3" t="s">
        <v>275</v>
      </c>
      <c r="F6" s="3">
        <v>18876255</v>
      </c>
      <c r="G6" s="3" t="s">
        <v>392</v>
      </c>
      <c r="H6" s="3">
        <v>1780</v>
      </c>
      <c r="I6" s="3" t="s">
        <v>432</v>
      </c>
      <c r="J6" s="3">
        <v>36</v>
      </c>
      <c r="K6" s="3" t="s">
        <v>459</v>
      </c>
      <c r="L6" s="3" t="s">
        <v>1325</v>
      </c>
      <c r="M6" s="3" t="s">
        <v>538</v>
      </c>
      <c r="N6" s="3">
        <v>2257</v>
      </c>
      <c r="O6" s="3" t="s">
        <v>50</v>
      </c>
      <c r="P6" s="3" t="s">
        <v>1351</v>
      </c>
      <c r="Q6" s="3" t="s">
        <v>896</v>
      </c>
      <c r="R6" s="3" t="s">
        <v>1393</v>
      </c>
      <c r="S6" s="3" t="s">
        <v>275</v>
      </c>
      <c r="T6" s="3">
        <v>8544533</v>
      </c>
      <c r="U6" s="3" t="s">
        <v>275</v>
      </c>
      <c r="V6" s="3">
        <v>10331722</v>
      </c>
    </row>
    <row r="7" spans="1:22" x14ac:dyDescent="0.2">
      <c r="A7" s="3" t="s">
        <v>902</v>
      </c>
      <c r="B7" s="3" t="s">
        <v>1125</v>
      </c>
      <c r="C7" s="3" t="s">
        <v>214</v>
      </c>
      <c r="D7" s="3" t="s">
        <v>1155</v>
      </c>
      <c r="E7" s="3" t="s">
        <v>276</v>
      </c>
      <c r="F7" s="3" t="s">
        <v>1197</v>
      </c>
      <c r="G7" s="3" t="s">
        <v>393</v>
      </c>
      <c r="H7" s="3">
        <v>2070</v>
      </c>
      <c r="I7" s="3" t="s">
        <v>433</v>
      </c>
      <c r="J7" s="3">
        <v>10</v>
      </c>
      <c r="K7" s="3" t="s">
        <v>460</v>
      </c>
      <c r="L7" s="3" t="s">
        <v>1326</v>
      </c>
      <c r="M7" s="3" t="s">
        <v>539</v>
      </c>
      <c r="N7" s="3">
        <v>1631</v>
      </c>
      <c r="O7" s="3" t="s">
        <v>51</v>
      </c>
      <c r="P7" s="3" t="s">
        <v>1352</v>
      </c>
      <c r="Q7" s="3" t="s">
        <v>897</v>
      </c>
      <c r="R7" s="3" t="s">
        <v>1394</v>
      </c>
      <c r="S7" s="3" t="s">
        <v>276</v>
      </c>
      <c r="T7" s="3" t="s">
        <v>1397</v>
      </c>
      <c r="U7" s="3" t="s">
        <v>276</v>
      </c>
      <c r="V7" s="3" t="s">
        <v>1481</v>
      </c>
    </row>
    <row r="8" spans="1:22" x14ac:dyDescent="0.2">
      <c r="A8" s="3" t="s">
        <v>167</v>
      </c>
      <c r="B8" s="3" t="s">
        <v>1126</v>
      </c>
      <c r="C8" s="3" t="s">
        <v>215</v>
      </c>
      <c r="D8" s="3" t="s">
        <v>1156</v>
      </c>
      <c r="E8" s="3" t="s">
        <v>277</v>
      </c>
      <c r="F8" s="3" t="s">
        <v>1198</v>
      </c>
      <c r="G8" s="3" t="s">
        <v>394</v>
      </c>
      <c r="H8" s="3">
        <v>2150</v>
      </c>
      <c r="I8" s="3" t="s">
        <v>434</v>
      </c>
      <c r="J8" s="3">
        <v>25</v>
      </c>
      <c r="K8" s="3" t="s">
        <v>461</v>
      </c>
      <c r="L8" s="3" t="s">
        <v>1327</v>
      </c>
      <c r="M8" s="3" t="s">
        <v>540</v>
      </c>
      <c r="N8" s="3">
        <v>1909</v>
      </c>
      <c r="O8" s="3" t="s">
        <v>52</v>
      </c>
      <c r="P8" s="3" t="s">
        <v>1353</v>
      </c>
      <c r="Q8" s="3" t="s">
        <v>809</v>
      </c>
      <c r="R8" s="3">
        <v>1266</v>
      </c>
      <c r="S8" s="3" t="s">
        <v>277</v>
      </c>
      <c r="T8" s="3" t="s">
        <v>1398</v>
      </c>
      <c r="U8" s="3" t="s">
        <v>277</v>
      </c>
      <c r="V8" s="3" t="s">
        <v>1482</v>
      </c>
    </row>
    <row r="9" spans="1:22" x14ac:dyDescent="0.2">
      <c r="A9" s="3" t="s">
        <v>168</v>
      </c>
      <c r="B9" s="3" t="s">
        <v>1127</v>
      </c>
      <c r="C9" s="3" t="s">
        <v>216</v>
      </c>
      <c r="D9" s="3" t="s">
        <v>1157</v>
      </c>
      <c r="E9" s="3" t="s">
        <v>278</v>
      </c>
      <c r="F9" s="3" t="s">
        <v>1199</v>
      </c>
      <c r="G9" s="3" t="s">
        <v>395</v>
      </c>
      <c r="H9" s="3">
        <v>2230</v>
      </c>
      <c r="I9" s="3" t="s">
        <v>435</v>
      </c>
      <c r="J9" s="3">
        <v>964</v>
      </c>
      <c r="K9" s="3" t="s">
        <v>462</v>
      </c>
      <c r="L9" s="3" t="s">
        <v>1328</v>
      </c>
      <c r="M9" s="3" t="s">
        <v>541</v>
      </c>
      <c r="N9" s="3">
        <v>1316</v>
      </c>
      <c r="O9" s="3" t="s">
        <v>53</v>
      </c>
      <c r="P9" s="3" t="s">
        <v>1354</v>
      </c>
      <c r="S9" s="3" t="s">
        <v>278</v>
      </c>
      <c r="T9" s="3" t="s">
        <v>1399</v>
      </c>
      <c r="U9" s="3" t="s">
        <v>278</v>
      </c>
      <c r="V9" s="3" t="s">
        <v>1483</v>
      </c>
    </row>
    <row r="10" spans="1:22" x14ac:dyDescent="0.2">
      <c r="A10" s="3" t="s">
        <v>169</v>
      </c>
      <c r="B10" s="3" t="s">
        <v>1128</v>
      </c>
      <c r="C10" s="3" t="s">
        <v>217</v>
      </c>
      <c r="D10" s="3">
        <v>0</v>
      </c>
      <c r="E10" s="3" t="s">
        <v>279</v>
      </c>
      <c r="F10" s="3" t="s">
        <v>1200</v>
      </c>
      <c r="G10" s="3" t="s">
        <v>396</v>
      </c>
      <c r="H10" s="3">
        <v>1920</v>
      </c>
      <c r="I10" s="3" t="s">
        <v>436</v>
      </c>
      <c r="J10" s="3">
        <v>171700</v>
      </c>
      <c r="K10" s="3" t="s">
        <v>463</v>
      </c>
      <c r="L10" s="3" t="s">
        <v>1329</v>
      </c>
      <c r="M10" s="3" t="s">
        <v>542</v>
      </c>
      <c r="N10" s="3">
        <v>2060</v>
      </c>
      <c r="O10" s="3" t="s">
        <v>913</v>
      </c>
      <c r="P10" s="3" t="s">
        <v>1355</v>
      </c>
      <c r="S10" s="3" t="s">
        <v>279</v>
      </c>
      <c r="T10" s="3" t="s">
        <v>1400</v>
      </c>
      <c r="U10" s="3" t="s">
        <v>279</v>
      </c>
      <c r="V10" s="3" t="s">
        <v>1484</v>
      </c>
    </row>
    <row r="11" spans="1:22" x14ac:dyDescent="0.2">
      <c r="A11" s="3" t="s">
        <v>170</v>
      </c>
      <c r="B11" s="3" t="s">
        <v>1129</v>
      </c>
      <c r="C11" s="3" t="s">
        <v>218</v>
      </c>
      <c r="D11" s="3" t="s">
        <v>1152</v>
      </c>
      <c r="E11" s="3" t="s">
        <v>280</v>
      </c>
      <c r="F11" s="3" t="s">
        <v>1201</v>
      </c>
      <c r="G11" s="3" t="s">
        <v>397</v>
      </c>
      <c r="H11" s="3">
        <v>4650</v>
      </c>
      <c r="I11" s="3" t="s">
        <v>437</v>
      </c>
      <c r="J11" s="3">
        <v>143180</v>
      </c>
      <c r="K11" s="3" t="s">
        <v>464</v>
      </c>
      <c r="L11" s="3" t="s">
        <v>1330</v>
      </c>
      <c r="M11" s="3" t="s">
        <v>544</v>
      </c>
      <c r="N11" s="3">
        <v>1311</v>
      </c>
      <c r="O11" s="3" t="s">
        <v>54</v>
      </c>
      <c r="P11" s="3" t="s">
        <v>1356</v>
      </c>
      <c r="S11" s="3" t="s">
        <v>280</v>
      </c>
      <c r="T11" s="3" t="s">
        <v>1401</v>
      </c>
      <c r="U11" s="3" t="s">
        <v>280</v>
      </c>
      <c r="V11" s="3" t="s">
        <v>1485</v>
      </c>
    </row>
    <row r="12" spans="1:22" x14ac:dyDescent="0.2">
      <c r="A12" s="3" t="s">
        <v>171</v>
      </c>
      <c r="B12" s="3" t="s">
        <v>1130</v>
      </c>
      <c r="C12" s="3" t="s">
        <v>219</v>
      </c>
      <c r="D12" s="3">
        <v>0</v>
      </c>
      <c r="E12" s="3" t="s">
        <v>281</v>
      </c>
      <c r="F12" s="3" t="s">
        <v>1202</v>
      </c>
      <c r="G12" s="3" t="s">
        <v>398</v>
      </c>
      <c r="H12" s="3">
        <v>2300</v>
      </c>
      <c r="I12" s="3" t="s">
        <v>438</v>
      </c>
      <c r="J12" s="3">
        <v>18347</v>
      </c>
      <c r="K12" s="3" t="s">
        <v>465</v>
      </c>
      <c r="L12" s="3" t="s">
        <v>1331</v>
      </c>
      <c r="M12" s="3" t="s">
        <v>545</v>
      </c>
      <c r="N12" s="3">
        <v>1232</v>
      </c>
      <c r="O12" s="3" t="s">
        <v>55</v>
      </c>
      <c r="P12" s="3" t="s">
        <v>1357</v>
      </c>
      <c r="S12" s="3" t="s">
        <v>281</v>
      </c>
      <c r="T12" s="3" t="s">
        <v>810</v>
      </c>
      <c r="U12" s="3" t="s">
        <v>281</v>
      </c>
      <c r="V12" s="3" t="s">
        <v>1486</v>
      </c>
    </row>
    <row r="13" spans="1:22" x14ac:dyDescent="0.2">
      <c r="A13" s="3" t="s">
        <v>172</v>
      </c>
      <c r="B13" s="3" t="s">
        <v>1131</v>
      </c>
      <c r="C13" s="3" t="s">
        <v>220</v>
      </c>
      <c r="D13" s="3">
        <v>0</v>
      </c>
      <c r="E13" s="3" t="s">
        <v>282</v>
      </c>
      <c r="F13" s="3" t="s">
        <v>1203</v>
      </c>
      <c r="G13" s="3" t="s">
        <v>399</v>
      </c>
      <c r="H13" s="3">
        <v>1660</v>
      </c>
      <c r="I13" s="3" t="s">
        <v>439</v>
      </c>
      <c r="J13" s="3">
        <v>7656</v>
      </c>
      <c r="K13" s="3" t="s">
        <v>466</v>
      </c>
      <c r="L13" s="3" t="s">
        <v>1332</v>
      </c>
      <c r="M13" s="3" t="s">
        <v>546</v>
      </c>
      <c r="N13" s="3">
        <v>1140</v>
      </c>
      <c r="O13" s="3" t="s">
        <v>56</v>
      </c>
      <c r="P13" s="3" t="s">
        <v>1358</v>
      </c>
      <c r="S13" s="3" t="s">
        <v>282</v>
      </c>
      <c r="T13" s="3">
        <v>0</v>
      </c>
      <c r="U13" s="3" t="s">
        <v>282</v>
      </c>
      <c r="V13" s="3">
        <v>100</v>
      </c>
    </row>
    <row r="14" spans="1:22" x14ac:dyDescent="0.2">
      <c r="A14" s="3" t="s">
        <v>173</v>
      </c>
      <c r="B14" s="3" t="s">
        <v>1132</v>
      </c>
      <c r="C14" s="3" t="s">
        <v>221</v>
      </c>
      <c r="D14" s="3">
        <v>0</v>
      </c>
      <c r="E14" s="3" t="s">
        <v>283</v>
      </c>
      <c r="F14" s="3" t="s">
        <v>1204</v>
      </c>
      <c r="G14" s="3" t="s">
        <v>400</v>
      </c>
      <c r="H14" s="3">
        <v>1780</v>
      </c>
      <c r="I14" s="3" t="s">
        <v>440</v>
      </c>
      <c r="J14" s="3">
        <v>1945</v>
      </c>
      <c r="K14" s="3" t="s">
        <v>467</v>
      </c>
      <c r="L14" s="3" t="s">
        <v>1333</v>
      </c>
      <c r="M14" s="3" t="s">
        <v>547</v>
      </c>
      <c r="N14" s="3">
        <v>2658</v>
      </c>
      <c r="O14" s="3" t="s">
        <v>914</v>
      </c>
      <c r="P14" s="3" t="s">
        <v>1359</v>
      </c>
      <c r="S14" s="3" t="s">
        <v>283</v>
      </c>
      <c r="T14" s="3">
        <v>100</v>
      </c>
      <c r="U14" s="3" t="s">
        <v>283</v>
      </c>
      <c r="V14" s="3">
        <v>0</v>
      </c>
    </row>
    <row r="15" spans="1:22" x14ac:dyDescent="0.2">
      <c r="A15" s="3" t="s">
        <v>174</v>
      </c>
      <c r="B15" s="3" t="s">
        <v>1133</v>
      </c>
      <c r="C15" s="3" t="s">
        <v>222</v>
      </c>
      <c r="D15" s="3">
        <v>0</v>
      </c>
      <c r="E15" s="3" t="s">
        <v>284</v>
      </c>
      <c r="F15" s="3" t="s">
        <v>1205</v>
      </c>
      <c r="G15" s="3" t="s">
        <v>915</v>
      </c>
      <c r="H15" s="3">
        <v>2150</v>
      </c>
      <c r="I15" s="3" t="s">
        <v>441</v>
      </c>
      <c r="J15" s="3">
        <v>375</v>
      </c>
      <c r="K15" s="3" t="s">
        <v>468</v>
      </c>
      <c r="L15" s="3">
        <v>0</v>
      </c>
      <c r="M15" s="3" t="s">
        <v>548</v>
      </c>
      <c r="N15" s="3" t="s">
        <v>543</v>
      </c>
      <c r="O15" s="3" t="s">
        <v>916</v>
      </c>
      <c r="P15" s="3" t="s">
        <v>1360</v>
      </c>
      <c r="S15" s="3" t="s">
        <v>284</v>
      </c>
      <c r="T15" s="3" t="s">
        <v>1402</v>
      </c>
      <c r="U15" s="3" t="s">
        <v>284</v>
      </c>
      <c r="V15" s="3" t="s">
        <v>1487</v>
      </c>
    </row>
    <row r="16" spans="1:22" x14ac:dyDescent="0.2">
      <c r="A16" s="3" t="s">
        <v>175</v>
      </c>
      <c r="B16" s="3" t="s">
        <v>1064</v>
      </c>
      <c r="C16" s="3" t="s">
        <v>223</v>
      </c>
      <c r="D16" s="3">
        <v>0</v>
      </c>
      <c r="E16" s="3" t="s">
        <v>285</v>
      </c>
      <c r="F16" s="3" t="s">
        <v>1206</v>
      </c>
      <c r="G16" s="3" t="s">
        <v>401</v>
      </c>
      <c r="H16" s="3">
        <v>2160</v>
      </c>
      <c r="I16" s="3" t="s">
        <v>442</v>
      </c>
      <c r="J16" s="3">
        <v>97</v>
      </c>
      <c r="K16" s="3" t="s">
        <v>469</v>
      </c>
      <c r="L16" s="3">
        <v>0</v>
      </c>
      <c r="M16" s="3" t="s">
        <v>549</v>
      </c>
      <c r="N16" s="3" t="s">
        <v>543</v>
      </c>
      <c r="O16" s="3" t="s">
        <v>917</v>
      </c>
      <c r="P16" s="3" t="s">
        <v>1361</v>
      </c>
      <c r="S16" s="3" t="s">
        <v>285</v>
      </c>
      <c r="T16" s="3" t="s">
        <v>1403</v>
      </c>
      <c r="U16" s="3" t="s">
        <v>285</v>
      </c>
      <c r="V16" s="3" t="s">
        <v>1488</v>
      </c>
    </row>
    <row r="17" spans="1:22" x14ac:dyDescent="0.2">
      <c r="A17" s="3" t="s">
        <v>176</v>
      </c>
      <c r="B17" s="3" t="s">
        <v>1134</v>
      </c>
      <c r="C17" s="3" t="s">
        <v>224</v>
      </c>
      <c r="D17" s="3" t="s">
        <v>1153</v>
      </c>
      <c r="E17" s="3" t="s">
        <v>286</v>
      </c>
      <c r="F17" s="3" t="s">
        <v>1207</v>
      </c>
      <c r="G17" s="3" t="s">
        <v>402</v>
      </c>
      <c r="H17" s="3">
        <v>2060</v>
      </c>
      <c r="I17" s="3" t="s">
        <v>443</v>
      </c>
      <c r="J17" s="3">
        <v>100</v>
      </c>
      <c r="K17" s="3" t="s">
        <v>470</v>
      </c>
      <c r="L17" s="3">
        <v>0</v>
      </c>
      <c r="M17" s="3" t="s">
        <v>550</v>
      </c>
      <c r="N17" s="3" t="s">
        <v>543</v>
      </c>
      <c r="O17" s="3" t="s">
        <v>57</v>
      </c>
      <c r="P17" s="3" t="s">
        <v>1362</v>
      </c>
      <c r="S17" s="3" t="s">
        <v>286</v>
      </c>
      <c r="T17" s="3" t="s">
        <v>1404</v>
      </c>
      <c r="U17" s="3" t="s">
        <v>286</v>
      </c>
      <c r="V17" s="3" t="s">
        <v>1489</v>
      </c>
    </row>
    <row r="18" spans="1:22" x14ac:dyDescent="0.2">
      <c r="A18" s="3" t="s">
        <v>177</v>
      </c>
      <c r="B18" s="3" t="s">
        <v>1135</v>
      </c>
      <c r="C18" s="3" t="s">
        <v>225</v>
      </c>
      <c r="D18" s="3" t="s">
        <v>1158</v>
      </c>
      <c r="E18" s="3" t="s">
        <v>287</v>
      </c>
      <c r="F18" s="3" t="s">
        <v>1208</v>
      </c>
      <c r="G18" s="3" t="s">
        <v>403</v>
      </c>
      <c r="H18" s="3">
        <v>1910</v>
      </c>
      <c r="I18" s="3" t="s">
        <v>444</v>
      </c>
      <c r="J18" s="3">
        <v>1764190</v>
      </c>
      <c r="K18" s="3" t="s">
        <v>471</v>
      </c>
      <c r="L18" s="3">
        <v>0</v>
      </c>
      <c r="M18" s="3" t="s">
        <v>551</v>
      </c>
      <c r="N18" s="3" t="s">
        <v>543</v>
      </c>
      <c r="O18" s="3" t="s">
        <v>58</v>
      </c>
      <c r="P18" s="3" t="s">
        <v>1363</v>
      </c>
      <c r="S18" s="3" t="s">
        <v>287</v>
      </c>
      <c r="T18" s="3" t="s">
        <v>1405</v>
      </c>
      <c r="U18" s="3" t="s">
        <v>287</v>
      </c>
      <c r="V18" s="3" t="s">
        <v>1490</v>
      </c>
    </row>
    <row r="19" spans="1:22" x14ac:dyDescent="0.2">
      <c r="A19" s="3" t="s">
        <v>178</v>
      </c>
      <c r="B19" s="3" t="s">
        <v>1136</v>
      </c>
      <c r="C19" s="3" t="s">
        <v>226</v>
      </c>
      <c r="D19" s="3" t="s">
        <v>1159</v>
      </c>
      <c r="E19" s="3" t="s">
        <v>918</v>
      </c>
      <c r="F19" s="3" t="s">
        <v>1209</v>
      </c>
      <c r="G19" s="3" t="s">
        <v>919</v>
      </c>
      <c r="H19" s="3">
        <v>2180</v>
      </c>
      <c r="I19" s="3" t="s">
        <v>445</v>
      </c>
      <c r="J19" s="3">
        <v>1444607</v>
      </c>
      <c r="K19" s="3" t="s">
        <v>472</v>
      </c>
      <c r="L19" s="3">
        <v>0</v>
      </c>
      <c r="M19" s="3" t="s">
        <v>552</v>
      </c>
      <c r="N19" s="3" t="s">
        <v>543</v>
      </c>
      <c r="O19" s="3" t="s">
        <v>59</v>
      </c>
      <c r="P19" s="3" t="s">
        <v>1364</v>
      </c>
      <c r="S19" s="3" t="s">
        <v>918</v>
      </c>
      <c r="T19" s="3" t="s">
        <v>1406</v>
      </c>
      <c r="U19" s="3" t="s">
        <v>918</v>
      </c>
      <c r="V19" s="3" t="s">
        <v>1491</v>
      </c>
    </row>
    <row r="20" spans="1:22" x14ac:dyDescent="0.2">
      <c r="A20" s="3" t="s">
        <v>179</v>
      </c>
      <c r="B20" s="3" t="s">
        <v>1137</v>
      </c>
      <c r="C20" s="3" t="s">
        <v>227</v>
      </c>
      <c r="D20" s="3" t="s">
        <v>1160</v>
      </c>
      <c r="E20" s="3" t="s">
        <v>288</v>
      </c>
      <c r="F20" s="3" t="s">
        <v>1210</v>
      </c>
      <c r="G20" s="3" t="s">
        <v>920</v>
      </c>
      <c r="H20" s="3">
        <v>1990</v>
      </c>
      <c r="I20" s="3" t="s">
        <v>446</v>
      </c>
      <c r="J20" s="3">
        <v>157422</v>
      </c>
      <c r="K20" s="3" t="s">
        <v>473</v>
      </c>
      <c r="L20" s="3">
        <v>0</v>
      </c>
      <c r="M20" s="3" t="s">
        <v>553</v>
      </c>
      <c r="N20" s="3" t="s">
        <v>543</v>
      </c>
      <c r="O20" s="3" t="s">
        <v>60</v>
      </c>
      <c r="P20" s="3" t="s">
        <v>1365</v>
      </c>
      <c r="S20" s="3" t="s">
        <v>288</v>
      </c>
      <c r="T20" s="3" t="s">
        <v>1407</v>
      </c>
      <c r="U20" s="3" t="s">
        <v>288</v>
      </c>
      <c r="V20" s="3" t="s">
        <v>1492</v>
      </c>
    </row>
    <row r="21" spans="1:22" x14ac:dyDescent="0.2">
      <c r="A21" s="3" t="s">
        <v>180</v>
      </c>
      <c r="B21" s="3" t="s">
        <v>1138</v>
      </c>
      <c r="C21" s="3" t="s">
        <v>228</v>
      </c>
      <c r="D21" s="3">
        <v>0</v>
      </c>
      <c r="E21" s="3" t="s">
        <v>289</v>
      </c>
      <c r="F21" s="3" t="s">
        <v>1211</v>
      </c>
      <c r="G21" s="3" t="s">
        <v>921</v>
      </c>
      <c r="H21" s="3">
        <v>2080</v>
      </c>
      <c r="I21" s="3" t="s">
        <v>447</v>
      </c>
      <c r="J21" s="3">
        <v>96127</v>
      </c>
      <c r="K21" s="3" t="s">
        <v>474</v>
      </c>
      <c r="L21" s="3">
        <v>0</v>
      </c>
      <c r="M21" s="3" t="s">
        <v>554</v>
      </c>
      <c r="N21" s="3" t="s">
        <v>543</v>
      </c>
      <c r="O21" s="3" t="s">
        <v>61</v>
      </c>
      <c r="P21" s="3" t="s">
        <v>1366</v>
      </c>
      <c r="S21" s="3" t="s">
        <v>289</v>
      </c>
      <c r="T21" s="3" t="s">
        <v>1408</v>
      </c>
      <c r="U21" s="3" t="s">
        <v>289</v>
      </c>
      <c r="V21" s="3" t="s">
        <v>1493</v>
      </c>
    </row>
    <row r="22" spans="1:22" x14ac:dyDescent="0.2">
      <c r="A22" s="3" t="s">
        <v>181</v>
      </c>
      <c r="B22" s="3" t="s">
        <v>1139</v>
      </c>
      <c r="C22" s="3" t="s">
        <v>229</v>
      </c>
      <c r="D22" s="3" t="s">
        <v>1161</v>
      </c>
      <c r="E22" s="3" t="s">
        <v>290</v>
      </c>
      <c r="F22" s="3" t="s">
        <v>1212</v>
      </c>
      <c r="G22" s="3" t="s">
        <v>404</v>
      </c>
      <c r="H22" s="3" t="s">
        <v>903</v>
      </c>
      <c r="I22" s="3" t="s">
        <v>448</v>
      </c>
      <c r="J22" s="3">
        <v>34861</v>
      </c>
      <c r="K22" s="3" t="s">
        <v>475</v>
      </c>
      <c r="L22" s="3">
        <v>0</v>
      </c>
      <c r="M22" s="3" t="s">
        <v>555</v>
      </c>
      <c r="N22" s="3" t="s">
        <v>543</v>
      </c>
      <c r="O22" s="3" t="s">
        <v>62</v>
      </c>
      <c r="P22" s="3" t="s">
        <v>1367</v>
      </c>
      <c r="S22" s="3" t="s">
        <v>290</v>
      </c>
      <c r="T22" s="3" t="s">
        <v>1409</v>
      </c>
      <c r="U22" s="3" t="s">
        <v>290</v>
      </c>
      <c r="V22" s="3" t="s">
        <v>1494</v>
      </c>
    </row>
    <row r="23" spans="1:22" x14ac:dyDescent="0.2">
      <c r="A23" s="3" t="s">
        <v>182</v>
      </c>
      <c r="B23" s="3" t="s">
        <v>1140</v>
      </c>
      <c r="C23" s="3" t="s">
        <v>230</v>
      </c>
      <c r="D23" s="3" t="s">
        <v>1162</v>
      </c>
      <c r="E23" s="3" t="s">
        <v>922</v>
      </c>
      <c r="F23" s="3" t="s">
        <v>1213</v>
      </c>
      <c r="G23" s="3" t="s">
        <v>405</v>
      </c>
      <c r="H23" s="3" t="s">
        <v>31</v>
      </c>
      <c r="I23" s="3" t="s">
        <v>449</v>
      </c>
      <c r="J23" s="3">
        <v>19564</v>
      </c>
      <c r="K23" s="3" t="s">
        <v>476</v>
      </c>
      <c r="L23" s="3">
        <v>0</v>
      </c>
      <c r="M23" s="3" t="s">
        <v>556</v>
      </c>
      <c r="N23" s="3" t="s">
        <v>543</v>
      </c>
      <c r="O23" s="3" t="s">
        <v>63</v>
      </c>
      <c r="P23" s="3" t="s">
        <v>1368</v>
      </c>
      <c r="S23" s="3" t="s">
        <v>922</v>
      </c>
      <c r="T23" s="3" t="s">
        <v>1410</v>
      </c>
      <c r="U23" s="3" t="s">
        <v>922</v>
      </c>
      <c r="V23" s="3" t="s">
        <v>1495</v>
      </c>
    </row>
    <row r="24" spans="1:22" x14ac:dyDescent="0.2">
      <c r="A24" s="3" t="s">
        <v>183</v>
      </c>
      <c r="B24" s="3" t="s">
        <v>1141</v>
      </c>
      <c r="C24" s="3" t="s">
        <v>231</v>
      </c>
      <c r="D24" s="3" t="s">
        <v>1163</v>
      </c>
      <c r="E24" s="3" t="s">
        <v>924</v>
      </c>
      <c r="F24" s="3" t="s">
        <v>1214</v>
      </c>
      <c r="G24" s="3" t="s">
        <v>406</v>
      </c>
      <c r="H24" s="3" t="s">
        <v>1032</v>
      </c>
      <c r="I24" s="3" t="s">
        <v>450</v>
      </c>
      <c r="J24" s="3">
        <v>6062</v>
      </c>
      <c r="K24" s="3" t="s">
        <v>477</v>
      </c>
      <c r="L24" s="3">
        <v>0</v>
      </c>
      <c r="M24" s="3" t="s">
        <v>557</v>
      </c>
      <c r="N24" s="3" t="s">
        <v>543</v>
      </c>
      <c r="O24" s="3" t="s">
        <v>64</v>
      </c>
      <c r="P24" s="3" t="s">
        <v>1369</v>
      </c>
      <c r="S24" s="3" t="s">
        <v>924</v>
      </c>
      <c r="T24" s="3" t="s">
        <v>1411</v>
      </c>
      <c r="U24" s="3" t="s">
        <v>924</v>
      </c>
      <c r="V24" s="3" t="s">
        <v>1496</v>
      </c>
    </row>
    <row r="25" spans="1:22" x14ac:dyDescent="0.2">
      <c r="A25" s="3" t="s">
        <v>184</v>
      </c>
      <c r="B25" s="3" t="s">
        <v>1142</v>
      </c>
      <c r="C25" s="3" t="s">
        <v>232</v>
      </c>
      <c r="D25" s="3" t="s">
        <v>1164</v>
      </c>
      <c r="E25" s="3" t="s">
        <v>925</v>
      </c>
      <c r="F25" s="3" t="s">
        <v>1215</v>
      </c>
      <c r="G25" s="3" t="s">
        <v>407</v>
      </c>
      <c r="H25" s="3" t="s">
        <v>1083</v>
      </c>
      <c r="I25" s="3" t="s">
        <v>451</v>
      </c>
      <c r="J25" s="3">
        <v>5547</v>
      </c>
      <c r="K25" s="3" t="s">
        <v>478</v>
      </c>
      <c r="L25" s="3">
        <v>0</v>
      </c>
      <c r="M25" s="3" t="s">
        <v>558</v>
      </c>
      <c r="N25" s="3" t="s">
        <v>543</v>
      </c>
      <c r="O25" s="3" t="s">
        <v>926</v>
      </c>
      <c r="P25" s="3" t="s">
        <v>1370</v>
      </c>
      <c r="S25" s="3" t="s">
        <v>925</v>
      </c>
      <c r="T25" s="3" t="s">
        <v>1412</v>
      </c>
      <c r="U25" s="3" t="s">
        <v>925</v>
      </c>
      <c r="V25" s="3" t="s">
        <v>1497</v>
      </c>
    </row>
    <row r="26" spans="1:22" x14ac:dyDescent="0.2">
      <c r="A26" s="3" t="s">
        <v>185</v>
      </c>
      <c r="B26" s="3" t="s">
        <v>1065</v>
      </c>
      <c r="C26" s="3" t="s">
        <v>233</v>
      </c>
      <c r="D26" s="3" t="s">
        <v>1165</v>
      </c>
      <c r="E26" s="3" t="s">
        <v>291</v>
      </c>
      <c r="F26" s="3" t="s">
        <v>1083</v>
      </c>
      <c r="G26" s="3" t="s">
        <v>408</v>
      </c>
      <c r="H26" s="3" t="s">
        <v>1033</v>
      </c>
      <c r="I26" s="3" t="s">
        <v>452</v>
      </c>
      <c r="J26" s="3">
        <v>1004</v>
      </c>
      <c r="K26" s="3" t="s">
        <v>479</v>
      </c>
      <c r="L26" s="3">
        <v>0</v>
      </c>
      <c r="M26" s="3" t="s">
        <v>559</v>
      </c>
      <c r="N26" s="3" t="s">
        <v>543</v>
      </c>
      <c r="O26" s="3" t="s">
        <v>65</v>
      </c>
      <c r="P26" s="3" t="s">
        <v>1371</v>
      </c>
      <c r="S26" s="3" t="s">
        <v>291</v>
      </c>
      <c r="T26" s="3">
        <v>27</v>
      </c>
      <c r="U26" s="3" t="s">
        <v>291</v>
      </c>
      <c r="V26" s="3" t="s">
        <v>1498</v>
      </c>
    </row>
    <row r="27" spans="1:22" x14ac:dyDescent="0.2">
      <c r="A27" s="3" t="s">
        <v>186</v>
      </c>
      <c r="B27" s="3" t="s">
        <v>1143</v>
      </c>
      <c r="C27" s="3" t="s">
        <v>234</v>
      </c>
      <c r="D27" s="3">
        <v>0</v>
      </c>
      <c r="E27" s="3" t="s">
        <v>292</v>
      </c>
      <c r="F27" s="3" t="s">
        <v>1216</v>
      </c>
      <c r="G27" s="3" t="s">
        <v>409</v>
      </c>
      <c r="H27" s="3" t="s">
        <v>1002</v>
      </c>
      <c r="I27" s="3" t="s">
        <v>1298</v>
      </c>
      <c r="J27" s="3">
        <v>608</v>
      </c>
      <c r="K27" s="3" t="s">
        <v>480</v>
      </c>
      <c r="L27" s="3">
        <v>0</v>
      </c>
      <c r="M27" s="3" t="s">
        <v>560</v>
      </c>
      <c r="N27" s="3" t="s">
        <v>543</v>
      </c>
      <c r="O27" s="3" t="s">
        <v>66</v>
      </c>
      <c r="P27" s="3" t="s">
        <v>1372</v>
      </c>
      <c r="S27" s="3" t="s">
        <v>292</v>
      </c>
      <c r="T27" s="3" t="s">
        <v>1413</v>
      </c>
      <c r="U27" s="3" t="s">
        <v>292</v>
      </c>
      <c r="V27" s="3" t="s">
        <v>30</v>
      </c>
    </row>
    <row r="28" spans="1:22" x14ac:dyDescent="0.2">
      <c r="A28" s="3" t="s">
        <v>187</v>
      </c>
      <c r="B28" s="3" t="s">
        <v>1127</v>
      </c>
      <c r="C28" s="3" t="s">
        <v>235</v>
      </c>
      <c r="D28" s="3" t="s">
        <v>1166</v>
      </c>
      <c r="E28" s="3" t="s">
        <v>293</v>
      </c>
      <c r="F28" s="3" t="s">
        <v>1217</v>
      </c>
      <c r="G28" s="3" t="s">
        <v>410</v>
      </c>
      <c r="H28" s="3" t="s">
        <v>1290</v>
      </c>
      <c r="I28" s="3" t="s">
        <v>1299</v>
      </c>
      <c r="J28" s="3">
        <v>157</v>
      </c>
      <c r="K28" s="3" t="s">
        <v>481</v>
      </c>
      <c r="L28" s="3">
        <v>0</v>
      </c>
      <c r="M28" s="3" t="s">
        <v>561</v>
      </c>
      <c r="N28" s="3" t="s">
        <v>543</v>
      </c>
      <c r="O28" s="3" t="s">
        <v>67</v>
      </c>
      <c r="P28" s="3" t="s">
        <v>1373</v>
      </c>
      <c r="S28" s="3" t="s">
        <v>293</v>
      </c>
      <c r="T28" s="3" t="s">
        <v>1253</v>
      </c>
      <c r="U28" s="3" t="s">
        <v>293</v>
      </c>
      <c r="V28" s="3">
        <v>11</v>
      </c>
    </row>
    <row r="29" spans="1:22" x14ac:dyDescent="0.2">
      <c r="A29" s="3" t="s">
        <v>188</v>
      </c>
      <c r="B29" s="3" t="s">
        <v>1126</v>
      </c>
      <c r="C29" s="3" t="s">
        <v>236</v>
      </c>
      <c r="D29" s="3">
        <v>0</v>
      </c>
      <c r="E29" s="3" t="s">
        <v>294</v>
      </c>
      <c r="F29" s="3" t="s">
        <v>80</v>
      </c>
      <c r="G29" s="3" t="s">
        <v>411</v>
      </c>
      <c r="H29" s="3" t="s">
        <v>1291</v>
      </c>
      <c r="I29" s="3" t="s">
        <v>1300</v>
      </c>
      <c r="J29" s="3">
        <v>242</v>
      </c>
      <c r="K29" s="3" t="s">
        <v>482</v>
      </c>
      <c r="L29" s="3">
        <v>0</v>
      </c>
      <c r="M29" s="3" t="s">
        <v>562</v>
      </c>
      <c r="N29" s="3" t="s">
        <v>543</v>
      </c>
      <c r="O29" s="3" t="s">
        <v>927</v>
      </c>
      <c r="P29" s="3" t="s">
        <v>1374</v>
      </c>
      <c r="S29" s="3" t="s">
        <v>294</v>
      </c>
      <c r="T29" s="3">
        <v>0</v>
      </c>
      <c r="U29" s="3" t="s">
        <v>294</v>
      </c>
      <c r="V29" s="3" t="s">
        <v>80</v>
      </c>
    </row>
    <row r="30" spans="1:22" x14ac:dyDescent="0.2">
      <c r="A30" s="3" t="s">
        <v>189</v>
      </c>
      <c r="B30" s="3" t="s">
        <v>1131</v>
      </c>
      <c r="C30" s="3" t="s">
        <v>237</v>
      </c>
      <c r="D30" s="3">
        <v>0</v>
      </c>
      <c r="E30" s="3" t="s">
        <v>295</v>
      </c>
      <c r="F30" s="3" t="s">
        <v>1218</v>
      </c>
      <c r="G30" s="3" t="s">
        <v>412</v>
      </c>
      <c r="H30" s="3" t="s">
        <v>1003</v>
      </c>
      <c r="I30" s="3" t="s">
        <v>1301</v>
      </c>
      <c r="J30" s="3">
        <v>235</v>
      </c>
      <c r="K30" s="3" t="s">
        <v>483</v>
      </c>
      <c r="L30" s="3">
        <v>0</v>
      </c>
      <c r="M30" s="3" t="s">
        <v>563</v>
      </c>
      <c r="N30" s="3" t="s">
        <v>543</v>
      </c>
      <c r="O30" s="3" t="s">
        <v>928</v>
      </c>
      <c r="P30" s="3" t="s">
        <v>1375</v>
      </c>
      <c r="S30" s="3" t="s">
        <v>295</v>
      </c>
      <c r="T30" s="3" t="s">
        <v>1218</v>
      </c>
      <c r="U30" s="3" t="s">
        <v>295</v>
      </c>
      <c r="V30" s="3">
        <v>0</v>
      </c>
    </row>
    <row r="31" spans="1:22" x14ac:dyDescent="0.2">
      <c r="A31" s="3" t="s">
        <v>190</v>
      </c>
      <c r="B31" s="3" t="s">
        <v>1129</v>
      </c>
      <c r="C31" s="3" t="s">
        <v>238</v>
      </c>
      <c r="D31" s="3">
        <v>0</v>
      </c>
      <c r="E31" s="3" t="s">
        <v>296</v>
      </c>
      <c r="F31" s="3" t="s">
        <v>1026</v>
      </c>
      <c r="G31" s="3" t="s">
        <v>413</v>
      </c>
      <c r="H31" s="3" t="s">
        <v>12</v>
      </c>
      <c r="I31" s="3" t="s">
        <v>1302</v>
      </c>
      <c r="J31" s="3">
        <v>482</v>
      </c>
      <c r="K31" s="3" t="s">
        <v>484</v>
      </c>
      <c r="L31" s="3">
        <v>0</v>
      </c>
      <c r="M31" s="3" t="s">
        <v>564</v>
      </c>
      <c r="N31" s="3" t="s">
        <v>543</v>
      </c>
      <c r="O31" s="3" t="s">
        <v>929</v>
      </c>
      <c r="P31" s="3" t="s">
        <v>1376</v>
      </c>
      <c r="S31" s="3" t="s">
        <v>296</v>
      </c>
      <c r="T31" s="3" t="s">
        <v>7</v>
      </c>
      <c r="U31" s="3" t="s">
        <v>296</v>
      </c>
      <c r="V31" s="3" t="s">
        <v>31</v>
      </c>
    </row>
    <row r="32" spans="1:22" x14ac:dyDescent="0.2">
      <c r="A32" s="3" t="s">
        <v>191</v>
      </c>
      <c r="B32" s="3" t="s">
        <v>1133</v>
      </c>
      <c r="C32" s="3" t="s">
        <v>239</v>
      </c>
      <c r="D32" s="3">
        <v>0</v>
      </c>
      <c r="E32" s="3" t="s">
        <v>297</v>
      </c>
      <c r="F32" s="3">
        <v>6</v>
      </c>
      <c r="G32" s="3" t="s">
        <v>414</v>
      </c>
      <c r="H32" s="3" t="s">
        <v>1085</v>
      </c>
      <c r="I32" s="3" t="s">
        <v>1303</v>
      </c>
      <c r="J32" s="3">
        <v>479</v>
      </c>
      <c r="K32" s="3" t="s">
        <v>485</v>
      </c>
      <c r="L32" s="3">
        <v>0</v>
      </c>
      <c r="M32" s="3" t="s">
        <v>565</v>
      </c>
      <c r="N32" s="3" t="s">
        <v>543</v>
      </c>
      <c r="O32" s="3" t="s">
        <v>68</v>
      </c>
      <c r="P32" s="3" t="s">
        <v>1377</v>
      </c>
      <c r="S32" s="3" t="s">
        <v>297</v>
      </c>
      <c r="T32" s="3">
        <v>13</v>
      </c>
      <c r="U32" s="3" t="s">
        <v>297</v>
      </c>
      <c r="V32" s="3" t="s">
        <v>1028</v>
      </c>
    </row>
    <row r="33" spans="1:22" x14ac:dyDescent="0.2">
      <c r="A33" s="3" t="s">
        <v>192</v>
      </c>
      <c r="B33" s="3" t="s">
        <v>1144</v>
      </c>
      <c r="C33" s="3" t="s">
        <v>240</v>
      </c>
      <c r="D33" s="3">
        <v>0</v>
      </c>
      <c r="E33" s="3" t="s">
        <v>298</v>
      </c>
      <c r="F33" s="3" t="s">
        <v>1219</v>
      </c>
      <c r="G33" s="3" t="s">
        <v>415</v>
      </c>
      <c r="H33" s="3">
        <v>1</v>
      </c>
      <c r="I33" s="3" t="s">
        <v>1304</v>
      </c>
      <c r="J33" s="3">
        <v>7578</v>
      </c>
      <c r="K33" s="3" t="s">
        <v>486</v>
      </c>
      <c r="L33" s="3">
        <v>0</v>
      </c>
      <c r="M33" s="3" t="s">
        <v>566</v>
      </c>
      <c r="N33" s="3" t="s">
        <v>543</v>
      </c>
      <c r="O33" s="3" t="s">
        <v>69</v>
      </c>
      <c r="P33" s="3" t="s">
        <v>1378</v>
      </c>
      <c r="S33" s="3" t="s">
        <v>298</v>
      </c>
      <c r="T33" s="3" t="s">
        <v>1414</v>
      </c>
      <c r="U33" s="3" t="s">
        <v>298</v>
      </c>
      <c r="V33" s="3" t="s">
        <v>1439</v>
      </c>
    </row>
    <row r="34" spans="1:22" x14ac:dyDescent="0.2">
      <c r="A34" s="3" t="s">
        <v>193</v>
      </c>
      <c r="B34" s="3" t="s">
        <v>1130</v>
      </c>
      <c r="C34" s="3" t="s">
        <v>241</v>
      </c>
      <c r="D34" s="3" t="s">
        <v>1156</v>
      </c>
      <c r="E34" s="3" t="s">
        <v>299</v>
      </c>
      <c r="F34" s="3" t="s">
        <v>1220</v>
      </c>
      <c r="G34" s="3" t="s">
        <v>416</v>
      </c>
      <c r="H34" s="3" t="s">
        <v>1023</v>
      </c>
      <c r="I34" s="3" t="s">
        <v>453</v>
      </c>
      <c r="J34" s="3">
        <v>9781</v>
      </c>
      <c r="K34" s="3" t="s">
        <v>487</v>
      </c>
      <c r="L34" s="3">
        <v>0</v>
      </c>
      <c r="M34" s="3" t="s">
        <v>567</v>
      </c>
      <c r="N34" s="3" t="s">
        <v>543</v>
      </c>
      <c r="O34" s="3" t="s">
        <v>70</v>
      </c>
      <c r="P34" s="3" t="s">
        <v>1379</v>
      </c>
      <c r="S34" s="3" t="s">
        <v>299</v>
      </c>
      <c r="T34" s="3" t="s">
        <v>1415</v>
      </c>
      <c r="U34" s="3" t="s">
        <v>299</v>
      </c>
      <c r="V34" s="3" t="s">
        <v>1292</v>
      </c>
    </row>
    <row r="35" spans="1:22" x14ac:dyDescent="0.2">
      <c r="A35" s="3" t="s">
        <v>194</v>
      </c>
      <c r="B35" s="3" t="s">
        <v>1145</v>
      </c>
      <c r="C35" s="3" t="s">
        <v>242</v>
      </c>
      <c r="D35" s="3" t="s">
        <v>1167</v>
      </c>
      <c r="E35" s="3" t="s">
        <v>931</v>
      </c>
      <c r="F35" s="3" t="s">
        <v>1221</v>
      </c>
      <c r="G35" s="3" t="s">
        <v>417</v>
      </c>
      <c r="H35" s="3" t="s">
        <v>903</v>
      </c>
      <c r="I35" s="3" t="s">
        <v>1305</v>
      </c>
      <c r="J35" s="3">
        <v>191957</v>
      </c>
      <c r="K35" s="3" t="s">
        <v>488</v>
      </c>
      <c r="L35" s="3">
        <v>0</v>
      </c>
      <c r="M35" s="3" t="s">
        <v>568</v>
      </c>
      <c r="N35" s="3" t="s">
        <v>543</v>
      </c>
      <c r="O35" s="3" t="s">
        <v>71</v>
      </c>
      <c r="P35" s="3" t="s">
        <v>1380</v>
      </c>
      <c r="S35" s="3" t="s">
        <v>931</v>
      </c>
      <c r="T35" s="3" t="s">
        <v>1416</v>
      </c>
      <c r="U35" s="3" t="s">
        <v>931</v>
      </c>
      <c r="V35" s="3">
        <v>25</v>
      </c>
    </row>
    <row r="36" spans="1:22" x14ac:dyDescent="0.2">
      <c r="A36" s="3" t="s">
        <v>195</v>
      </c>
      <c r="B36" s="3" t="s">
        <v>1146</v>
      </c>
      <c r="C36" s="3" t="s">
        <v>243</v>
      </c>
      <c r="D36" s="3" t="s">
        <v>1168</v>
      </c>
      <c r="E36" s="3" t="s">
        <v>300</v>
      </c>
      <c r="F36" s="3" t="s">
        <v>1222</v>
      </c>
      <c r="G36" s="3" t="s">
        <v>418</v>
      </c>
      <c r="H36" s="3" t="s">
        <v>907</v>
      </c>
      <c r="I36" s="3" t="s">
        <v>1306</v>
      </c>
      <c r="J36" s="3">
        <v>145232</v>
      </c>
      <c r="K36" s="3" t="s">
        <v>489</v>
      </c>
      <c r="L36" s="3">
        <v>0</v>
      </c>
      <c r="M36" s="3" t="s">
        <v>569</v>
      </c>
      <c r="N36" s="3" t="s">
        <v>543</v>
      </c>
      <c r="O36" s="3" t="s">
        <v>72</v>
      </c>
      <c r="P36" s="3" t="s">
        <v>1381</v>
      </c>
      <c r="S36" s="3" t="s">
        <v>300</v>
      </c>
      <c r="T36" s="3" t="s">
        <v>1079</v>
      </c>
      <c r="U36" s="3" t="s">
        <v>300</v>
      </c>
      <c r="V36" s="3" t="s">
        <v>1499</v>
      </c>
    </row>
    <row r="37" spans="1:22" x14ac:dyDescent="0.2">
      <c r="A37" s="3" t="s">
        <v>196</v>
      </c>
      <c r="B37" s="3" t="s">
        <v>1147</v>
      </c>
      <c r="C37" s="3" t="s">
        <v>244</v>
      </c>
      <c r="D37" s="3" t="s">
        <v>1169</v>
      </c>
      <c r="E37" s="3" t="s">
        <v>301</v>
      </c>
      <c r="F37" s="3" t="s">
        <v>1075</v>
      </c>
      <c r="G37" s="3" t="s">
        <v>419</v>
      </c>
      <c r="H37" s="3">
        <v>2</v>
      </c>
      <c r="I37" s="3" t="s">
        <v>1307</v>
      </c>
      <c r="J37" s="3">
        <v>20059</v>
      </c>
      <c r="K37" s="3" t="s">
        <v>490</v>
      </c>
      <c r="L37" s="3">
        <v>0</v>
      </c>
      <c r="M37" s="3" t="s">
        <v>570</v>
      </c>
      <c r="N37" s="3" t="s">
        <v>543</v>
      </c>
      <c r="O37" s="3" t="s">
        <v>73</v>
      </c>
      <c r="P37" s="3" t="s">
        <v>1382</v>
      </c>
      <c r="S37" s="3" t="s">
        <v>301</v>
      </c>
      <c r="T37" s="3" t="s">
        <v>1082</v>
      </c>
      <c r="U37" s="3" t="s">
        <v>301</v>
      </c>
      <c r="V37" s="3">
        <v>10</v>
      </c>
    </row>
    <row r="38" spans="1:22" x14ac:dyDescent="0.2">
      <c r="A38" s="3" t="s">
        <v>197</v>
      </c>
      <c r="B38" s="3" t="s">
        <v>1136</v>
      </c>
      <c r="C38" s="3" t="s">
        <v>245</v>
      </c>
      <c r="D38" s="3">
        <v>0</v>
      </c>
      <c r="E38" s="3" t="s">
        <v>302</v>
      </c>
      <c r="F38" s="3" t="s">
        <v>1223</v>
      </c>
      <c r="G38" s="3" t="s">
        <v>420</v>
      </c>
      <c r="H38" s="3" t="s">
        <v>1023</v>
      </c>
      <c r="I38" s="3" t="s">
        <v>1308</v>
      </c>
      <c r="J38" s="3">
        <v>9640</v>
      </c>
      <c r="K38" s="3" t="s">
        <v>491</v>
      </c>
      <c r="L38" s="3">
        <v>0</v>
      </c>
      <c r="M38" s="3" t="s">
        <v>571</v>
      </c>
      <c r="N38" s="3" t="s">
        <v>543</v>
      </c>
      <c r="O38" s="3" t="s">
        <v>74</v>
      </c>
      <c r="P38" s="3" t="s">
        <v>1383</v>
      </c>
      <c r="S38" s="3" t="s">
        <v>302</v>
      </c>
      <c r="T38" s="3" t="s">
        <v>1417</v>
      </c>
      <c r="U38" s="3" t="s">
        <v>302</v>
      </c>
      <c r="V38" s="3" t="s">
        <v>965</v>
      </c>
    </row>
    <row r="39" spans="1:22" x14ac:dyDescent="0.2">
      <c r="A39" s="3" t="s">
        <v>198</v>
      </c>
      <c r="B39" s="3" t="s">
        <v>1135</v>
      </c>
      <c r="C39" s="3" t="s">
        <v>246</v>
      </c>
      <c r="D39" s="3" t="s">
        <v>1170</v>
      </c>
      <c r="E39" s="3" t="s">
        <v>932</v>
      </c>
      <c r="F39" s="3" t="s">
        <v>1224</v>
      </c>
      <c r="G39" s="3" t="s">
        <v>421</v>
      </c>
      <c r="H39" s="3" t="s">
        <v>908</v>
      </c>
      <c r="I39" s="3" t="s">
        <v>1309</v>
      </c>
      <c r="J39" s="3">
        <v>3061</v>
      </c>
      <c r="K39" s="3" t="s">
        <v>492</v>
      </c>
      <c r="L39" s="3">
        <v>0</v>
      </c>
      <c r="M39" s="3" t="s">
        <v>572</v>
      </c>
      <c r="N39" s="3" t="s">
        <v>543</v>
      </c>
      <c r="O39" s="3" t="s">
        <v>75</v>
      </c>
      <c r="P39" s="3" t="s">
        <v>1384</v>
      </c>
      <c r="S39" s="3" t="s">
        <v>932</v>
      </c>
      <c r="T39" s="3" t="s">
        <v>1418</v>
      </c>
      <c r="U39" s="3" t="s">
        <v>932</v>
      </c>
      <c r="V39" s="3" t="s">
        <v>997</v>
      </c>
    </row>
    <row r="40" spans="1:22" x14ac:dyDescent="0.2">
      <c r="A40" s="3" t="s">
        <v>199</v>
      </c>
      <c r="B40" s="3" t="s">
        <v>1140</v>
      </c>
      <c r="C40" s="3" t="s">
        <v>247</v>
      </c>
      <c r="D40" s="3" t="s">
        <v>1171</v>
      </c>
      <c r="E40" s="3" t="s">
        <v>933</v>
      </c>
      <c r="F40" s="3">
        <v>24</v>
      </c>
      <c r="G40" s="3" t="s">
        <v>422</v>
      </c>
      <c r="H40" s="3" t="s">
        <v>1073</v>
      </c>
      <c r="I40" s="3" t="s">
        <v>1310</v>
      </c>
      <c r="J40" s="3">
        <v>1764</v>
      </c>
      <c r="K40" s="3" t="s">
        <v>493</v>
      </c>
      <c r="L40" s="3">
        <v>0</v>
      </c>
      <c r="M40" s="3" t="s">
        <v>573</v>
      </c>
      <c r="N40" s="3" t="s">
        <v>543</v>
      </c>
      <c r="O40" s="3" t="s">
        <v>934</v>
      </c>
      <c r="P40" s="3" t="s">
        <v>1385</v>
      </c>
      <c r="S40" s="3" t="s">
        <v>933</v>
      </c>
      <c r="T40" s="3" t="s">
        <v>1419</v>
      </c>
      <c r="U40" s="3" t="s">
        <v>933</v>
      </c>
      <c r="V40" s="3" t="s">
        <v>1225</v>
      </c>
    </row>
    <row r="41" spans="1:22" x14ac:dyDescent="0.2">
      <c r="A41" s="3" t="s">
        <v>200</v>
      </c>
      <c r="B41" s="3" t="s">
        <v>1138</v>
      </c>
      <c r="C41" s="3" t="s">
        <v>248</v>
      </c>
      <c r="D41" s="3" t="s">
        <v>1172</v>
      </c>
      <c r="E41" s="3" t="s">
        <v>935</v>
      </c>
      <c r="F41" s="3" t="s">
        <v>1224</v>
      </c>
      <c r="G41" s="3" t="s">
        <v>423</v>
      </c>
      <c r="H41" s="3" t="s">
        <v>993</v>
      </c>
      <c r="I41" s="3" t="s">
        <v>1311</v>
      </c>
      <c r="J41" s="3">
        <v>1607</v>
      </c>
      <c r="K41" s="3" t="s">
        <v>494</v>
      </c>
      <c r="L41" s="3">
        <v>0</v>
      </c>
      <c r="M41" s="3" t="s">
        <v>574</v>
      </c>
      <c r="N41" s="3" t="s">
        <v>543</v>
      </c>
      <c r="O41" s="3" t="s">
        <v>76</v>
      </c>
      <c r="P41" s="3" t="s">
        <v>1386</v>
      </c>
      <c r="S41" s="3" t="s">
        <v>935</v>
      </c>
      <c r="T41" s="3" t="s">
        <v>1413</v>
      </c>
      <c r="U41" s="3" t="s">
        <v>935</v>
      </c>
      <c r="V41" s="3" t="s">
        <v>1030</v>
      </c>
    </row>
    <row r="42" spans="1:22" x14ac:dyDescent="0.2">
      <c r="A42" s="3" t="s">
        <v>201</v>
      </c>
      <c r="B42" s="3" t="s">
        <v>1142</v>
      </c>
      <c r="C42" s="3" t="s">
        <v>249</v>
      </c>
      <c r="D42" s="3" t="s">
        <v>1173</v>
      </c>
      <c r="E42" s="3" t="s">
        <v>303</v>
      </c>
      <c r="F42" s="3" t="s">
        <v>1225</v>
      </c>
      <c r="G42" s="3" t="s">
        <v>424</v>
      </c>
      <c r="H42" s="3" t="s">
        <v>994</v>
      </c>
      <c r="I42" s="3" t="s">
        <v>1312</v>
      </c>
      <c r="J42" s="3">
        <v>10594</v>
      </c>
      <c r="K42" s="3" t="s">
        <v>495</v>
      </c>
      <c r="L42" s="3">
        <v>0</v>
      </c>
      <c r="M42" s="3" t="s">
        <v>575</v>
      </c>
      <c r="N42" s="3" t="s">
        <v>543</v>
      </c>
      <c r="O42" s="3" t="s">
        <v>77</v>
      </c>
      <c r="P42" s="3" t="s">
        <v>1387</v>
      </c>
      <c r="S42" s="3" t="s">
        <v>303</v>
      </c>
      <c r="T42" s="3" t="s">
        <v>2</v>
      </c>
      <c r="U42" s="3" t="s">
        <v>303</v>
      </c>
      <c r="V42" s="3" t="s">
        <v>1034</v>
      </c>
    </row>
    <row r="43" spans="1:22" x14ac:dyDescent="0.2">
      <c r="A43" s="3" t="s">
        <v>202</v>
      </c>
      <c r="B43" s="3" t="s">
        <v>1148</v>
      </c>
      <c r="C43" s="3" t="s">
        <v>250</v>
      </c>
      <c r="D43" s="3" t="s">
        <v>1174</v>
      </c>
      <c r="E43" s="3" t="s">
        <v>304</v>
      </c>
      <c r="F43" s="3" t="s">
        <v>1036</v>
      </c>
      <c r="G43" s="3" t="s">
        <v>936</v>
      </c>
      <c r="H43" s="3">
        <v>8</v>
      </c>
      <c r="I43" s="3" t="s">
        <v>1313</v>
      </c>
      <c r="J43" s="3">
        <v>2158951</v>
      </c>
      <c r="K43" s="3" t="s">
        <v>496</v>
      </c>
      <c r="L43" s="3">
        <v>0</v>
      </c>
      <c r="M43" s="3" t="s">
        <v>576</v>
      </c>
      <c r="N43" s="3" t="s">
        <v>543</v>
      </c>
      <c r="O43" s="3" t="s">
        <v>78</v>
      </c>
      <c r="P43" s="3" t="s">
        <v>1388</v>
      </c>
      <c r="S43" s="3" t="s">
        <v>304</v>
      </c>
      <c r="T43" s="3" t="s">
        <v>4</v>
      </c>
      <c r="U43" s="3" t="s">
        <v>304</v>
      </c>
      <c r="V43" s="3" t="s">
        <v>909</v>
      </c>
    </row>
    <row r="44" spans="1:22" x14ac:dyDescent="0.2">
      <c r="A44" s="3" t="s">
        <v>203</v>
      </c>
      <c r="B44" s="3" t="s">
        <v>1139</v>
      </c>
      <c r="C44" s="3" t="s">
        <v>251</v>
      </c>
      <c r="D44" s="3" t="s">
        <v>1175</v>
      </c>
      <c r="E44" s="3" t="s">
        <v>305</v>
      </c>
      <c r="F44" s="3" t="s">
        <v>942</v>
      </c>
      <c r="G44" s="3" t="s">
        <v>425</v>
      </c>
      <c r="H44" s="3" t="s">
        <v>31</v>
      </c>
      <c r="I44" s="3" t="s">
        <v>1314</v>
      </c>
      <c r="J44" s="3">
        <v>1478915</v>
      </c>
      <c r="K44" s="3" t="s">
        <v>497</v>
      </c>
      <c r="L44" s="3">
        <v>0</v>
      </c>
      <c r="M44" s="3" t="s">
        <v>577</v>
      </c>
      <c r="N44" s="3" t="s">
        <v>543</v>
      </c>
      <c r="O44" s="3" t="s">
        <v>937</v>
      </c>
      <c r="P44" s="3" t="s">
        <v>1389</v>
      </c>
      <c r="S44" s="3" t="s">
        <v>305</v>
      </c>
      <c r="T44" s="3" t="s">
        <v>903</v>
      </c>
      <c r="U44" s="3" t="s">
        <v>305</v>
      </c>
      <c r="V44" s="3" t="s">
        <v>994</v>
      </c>
    </row>
    <row r="45" spans="1:22" x14ac:dyDescent="0.2">
      <c r="A45" s="3" t="s">
        <v>204</v>
      </c>
      <c r="B45" s="3" t="s">
        <v>1149</v>
      </c>
      <c r="C45" s="3" t="s">
        <v>252</v>
      </c>
      <c r="D45" s="3" t="s">
        <v>1176</v>
      </c>
      <c r="E45" s="3" t="s">
        <v>306</v>
      </c>
      <c r="F45" s="3" t="s">
        <v>1035</v>
      </c>
      <c r="G45" s="3" t="s">
        <v>426</v>
      </c>
      <c r="H45" s="3" t="s">
        <v>903</v>
      </c>
      <c r="I45" s="3" t="s">
        <v>1315</v>
      </c>
      <c r="J45" s="3">
        <v>191014</v>
      </c>
      <c r="K45" s="3" t="s">
        <v>498</v>
      </c>
      <c r="L45" s="3">
        <v>0</v>
      </c>
      <c r="M45" s="3" t="s">
        <v>578</v>
      </c>
      <c r="N45" s="3" t="s">
        <v>543</v>
      </c>
      <c r="O45" s="3" t="s">
        <v>938</v>
      </c>
      <c r="P45" s="3" t="s">
        <v>1390</v>
      </c>
      <c r="S45" s="3" t="s">
        <v>306</v>
      </c>
      <c r="T45" s="3">
        <v>0</v>
      </c>
      <c r="U45" s="3" t="s">
        <v>306</v>
      </c>
      <c r="V45" s="3" t="s">
        <v>1035</v>
      </c>
    </row>
    <row r="46" spans="1:22" x14ac:dyDescent="0.2">
      <c r="A46" s="3" t="s">
        <v>205</v>
      </c>
      <c r="B46" s="3" t="s">
        <v>1150</v>
      </c>
      <c r="C46" s="3" t="s">
        <v>253</v>
      </c>
      <c r="D46" s="3" t="s">
        <v>1177</v>
      </c>
      <c r="E46" s="3" t="s">
        <v>307</v>
      </c>
      <c r="F46" s="3" t="s">
        <v>905</v>
      </c>
      <c r="G46" s="3" t="s">
        <v>427</v>
      </c>
      <c r="H46" s="3" t="s">
        <v>1023</v>
      </c>
      <c r="I46" s="3" t="s">
        <v>1316</v>
      </c>
      <c r="J46" s="3">
        <v>142257</v>
      </c>
      <c r="K46" s="3" t="s">
        <v>499</v>
      </c>
      <c r="L46" s="3">
        <v>0</v>
      </c>
      <c r="M46" s="3" t="s">
        <v>579</v>
      </c>
      <c r="N46" s="3" t="s">
        <v>543</v>
      </c>
      <c r="O46" s="3" t="s">
        <v>939</v>
      </c>
      <c r="P46" s="3" t="s">
        <v>1391</v>
      </c>
      <c r="S46" s="3" t="s">
        <v>307</v>
      </c>
      <c r="T46" s="3" t="s">
        <v>905</v>
      </c>
      <c r="U46" s="3" t="s">
        <v>307</v>
      </c>
      <c r="V46" s="3">
        <v>0</v>
      </c>
    </row>
    <row r="47" spans="1:22" x14ac:dyDescent="0.2">
      <c r="A47" s="3" t="s">
        <v>206</v>
      </c>
      <c r="B47" s="3" t="s">
        <v>1151</v>
      </c>
      <c r="C47" s="3" t="s">
        <v>254</v>
      </c>
      <c r="D47" s="3" t="s">
        <v>1178</v>
      </c>
      <c r="E47" s="3" t="s">
        <v>308</v>
      </c>
      <c r="F47" s="3" t="s">
        <v>1073</v>
      </c>
      <c r="G47" s="3" t="s">
        <v>940</v>
      </c>
      <c r="H47" s="3">
        <v>3</v>
      </c>
      <c r="I47" s="3" t="s">
        <v>1317</v>
      </c>
      <c r="J47" s="3">
        <v>65862</v>
      </c>
      <c r="K47" s="3" t="s">
        <v>500</v>
      </c>
      <c r="L47" s="3">
        <v>0</v>
      </c>
      <c r="M47" s="3" t="s">
        <v>580</v>
      </c>
      <c r="N47" s="3" t="s">
        <v>543</v>
      </c>
      <c r="O47" s="3" t="s">
        <v>809</v>
      </c>
      <c r="P47" s="3">
        <v>1266</v>
      </c>
      <c r="S47" s="3" t="s">
        <v>308</v>
      </c>
      <c r="T47" s="3" t="s">
        <v>1039</v>
      </c>
      <c r="U47" s="3" t="s">
        <v>308</v>
      </c>
      <c r="V47" s="3" t="s">
        <v>8</v>
      </c>
    </row>
    <row r="48" spans="1:22" x14ac:dyDescent="0.2">
      <c r="A48" s="3" t="s">
        <v>207</v>
      </c>
      <c r="B48" s="3" t="s">
        <v>1125</v>
      </c>
      <c r="C48" s="3" t="s">
        <v>255</v>
      </c>
      <c r="D48" s="3" t="s">
        <v>1179</v>
      </c>
      <c r="E48" s="3" t="s">
        <v>309</v>
      </c>
      <c r="F48" s="3" t="s">
        <v>967</v>
      </c>
      <c r="G48" s="3" t="s">
        <v>941</v>
      </c>
      <c r="H48" s="3" t="s">
        <v>1026</v>
      </c>
      <c r="I48" s="3" t="s">
        <v>1318</v>
      </c>
      <c r="J48" s="3">
        <v>65129</v>
      </c>
      <c r="K48" s="3" t="s">
        <v>501</v>
      </c>
      <c r="L48" s="3">
        <v>0</v>
      </c>
      <c r="M48" s="3" t="s">
        <v>581</v>
      </c>
      <c r="N48" s="3" t="s">
        <v>543</v>
      </c>
      <c r="S48" s="3" t="s">
        <v>309</v>
      </c>
      <c r="T48" s="3" t="s">
        <v>1028</v>
      </c>
      <c r="U48" s="3" t="s">
        <v>309</v>
      </c>
      <c r="V48" s="3" t="s">
        <v>1085</v>
      </c>
    </row>
    <row r="49" spans="1:22" x14ac:dyDescent="0.2">
      <c r="A49" s="3" t="s">
        <v>208</v>
      </c>
      <c r="B49" s="3">
        <v>1</v>
      </c>
      <c r="C49" s="3" t="s">
        <v>256</v>
      </c>
      <c r="D49" s="3" t="s">
        <v>1180</v>
      </c>
      <c r="E49" s="3" t="s">
        <v>310</v>
      </c>
      <c r="F49" s="3" t="s">
        <v>930</v>
      </c>
      <c r="G49" s="3" t="s">
        <v>944</v>
      </c>
      <c r="H49" s="3" t="s">
        <v>994</v>
      </c>
      <c r="I49" s="3" t="s">
        <v>1319</v>
      </c>
      <c r="J49" s="3">
        <v>41884</v>
      </c>
      <c r="K49" s="3" t="s">
        <v>502</v>
      </c>
      <c r="L49" s="3">
        <v>0</v>
      </c>
      <c r="M49" s="3" t="s">
        <v>582</v>
      </c>
      <c r="N49" s="3" t="s">
        <v>543</v>
      </c>
      <c r="S49" s="3" t="s">
        <v>310</v>
      </c>
      <c r="T49" s="3" t="s">
        <v>1024</v>
      </c>
      <c r="U49" s="3" t="s">
        <v>310</v>
      </c>
      <c r="V49" s="3" t="s">
        <v>995</v>
      </c>
    </row>
    <row r="50" spans="1:22" x14ac:dyDescent="0.2">
      <c r="A50" s="3" t="s">
        <v>809</v>
      </c>
      <c r="B50" s="3">
        <v>1266</v>
      </c>
      <c r="C50" s="3" t="s">
        <v>257</v>
      </c>
      <c r="D50" s="3" t="s">
        <v>1181</v>
      </c>
      <c r="E50" s="3" t="s">
        <v>311</v>
      </c>
      <c r="F50" s="3" t="s">
        <v>1026</v>
      </c>
      <c r="G50" s="3" t="s">
        <v>814</v>
      </c>
      <c r="H50" s="3">
        <v>1970</v>
      </c>
      <c r="I50" s="3" t="s">
        <v>1320</v>
      </c>
      <c r="J50" s="3">
        <v>173890</v>
      </c>
      <c r="K50" s="3" t="s">
        <v>503</v>
      </c>
      <c r="L50" s="3">
        <v>0</v>
      </c>
      <c r="M50" s="3" t="s">
        <v>583</v>
      </c>
      <c r="N50" s="3" t="s">
        <v>543</v>
      </c>
      <c r="S50" s="3" t="s">
        <v>311</v>
      </c>
      <c r="T50" s="3" t="s">
        <v>1035</v>
      </c>
      <c r="U50" s="3" t="s">
        <v>311</v>
      </c>
      <c r="V50" s="3" t="s">
        <v>1036</v>
      </c>
    </row>
    <row r="51" spans="1:22" x14ac:dyDescent="0.2">
      <c r="C51" s="3" t="s">
        <v>258</v>
      </c>
      <c r="D51" s="3" t="s">
        <v>1182</v>
      </c>
      <c r="E51" s="3" t="s">
        <v>945</v>
      </c>
      <c r="F51" s="3" t="s">
        <v>1226</v>
      </c>
      <c r="G51" s="3" t="s">
        <v>815</v>
      </c>
      <c r="H51" s="3">
        <v>1720</v>
      </c>
      <c r="I51" s="3" t="s">
        <v>454</v>
      </c>
      <c r="J51" s="3">
        <v>9811</v>
      </c>
      <c r="K51" s="3" t="s">
        <v>504</v>
      </c>
      <c r="L51" s="3">
        <v>0</v>
      </c>
      <c r="M51" s="3" t="s">
        <v>584</v>
      </c>
      <c r="N51" s="3" t="s">
        <v>543</v>
      </c>
      <c r="S51" s="3" t="s">
        <v>945</v>
      </c>
      <c r="T51" s="3" t="s">
        <v>1420</v>
      </c>
      <c r="U51" s="3" t="s">
        <v>945</v>
      </c>
      <c r="V51" s="3" t="s">
        <v>1003</v>
      </c>
    </row>
    <row r="52" spans="1:22" x14ac:dyDescent="0.2">
      <c r="C52" s="3" t="s">
        <v>259</v>
      </c>
      <c r="D52" s="3" t="s">
        <v>1183</v>
      </c>
      <c r="E52" s="3" t="s">
        <v>312</v>
      </c>
      <c r="F52" s="3" t="s">
        <v>79</v>
      </c>
      <c r="G52" s="3" t="s">
        <v>816</v>
      </c>
      <c r="H52" s="3">
        <v>2060</v>
      </c>
      <c r="I52" s="3" t="s">
        <v>809</v>
      </c>
      <c r="J52" s="3">
        <v>1266</v>
      </c>
      <c r="K52" s="3" t="s">
        <v>505</v>
      </c>
      <c r="L52" s="3">
        <v>0</v>
      </c>
      <c r="M52" s="3" t="s">
        <v>585</v>
      </c>
      <c r="N52" s="3" t="s">
        <v>543</v>
      </c>
      <c r="S52" s="3" t="s">
        <v>312</v>
      </c>
      <c r="T52" s="3" t="s">
        <v>1421</v>
      </c>
      <c r="U52" s="3" t="s">
        <v>312</v>
      </c>
      <c r="V52" s="3" t="s">
        <v>965</v>
      </c>
    </row>
    <row r="53" spans="1:22" x14ac:dyDescent="0.2">
      <c r="C53" s="3" t="s">
        <v>260</v>
      </c>
      <c r="D53" s="3" t="s">
        <v>1184</v>
      </c>
      <c r="E53" s="3" t="s">
        <v>313</v>
      </c>
      <c r="F53" s="3" t="s">
        <v>1038</v>
      </c>
      <c r="G53" s="3" t="s">
        <v>817</v>
      </c>
      <c r="H53" s="3">
        <v>2190</v>
      </c>
      <c r="K53" s="3" t="s">
        <v>506</v>
      </c>
      <c r="L53" s="3">
        <v>0</v>
      </c>
      <c r="M53" s="3" t="s">
        <v>586</v>
      </c>
      <c r="N53" s="3" t="s">
        <v>543</v>
      </c>
      <c r="S53" s="3" t="s">
        <v>313</v>
      </c>
      <c r="T53" s="3">
        <v>9</v>
      </c>
      <c r="U53" s="3" t="s">
        <v>313</v>
      </c>
      <c r="V53" s="3" t="s">
        <v>1293</v>
      </c>
    </row>
    <row r="54" spans="1:22" x14ac:dyDescent="0.2">
      <c r="C54" s="3" t="s">
        <v>261</v>
      </c>
      <c r="D54" s="3" t="s">
        <v>1185</v>
      </c>
      <c r="E54" s="3" t="s">
        <v>314</v>
      </c>
      <c r="F54" s="3" t="s">
        <v>30</v>
      </c>
      <c r="G54" s="3" t="s">
        <v>818</v>
      </c>
      <c r="H54" s="3">
        <v>2030</v>
      </c>
      <c r="K54" s="3" t="s">
        <v>507</v>
      </c>
      <c r="L54" s="3">
        <v>0</v>
      </c>
      <c r="M54" s="3" t="s">
        <v>587</v>
      </c>
      <c r="N54" s="3" t="s">
        <v>543</v>
      </c>
      <c r="S54" s="3" t="s">
        <v>314</v>
      </c>
      <c r="T54" s="3" t="s">
        <v>983</v>
      </c>
      <c r="U54" s="3" t="s">
        <v>314</v>
      </c>
      <c r="V54" s="3" t="s">
        <v>29</v>
      </c>
    </row>
    <row r="55" spans="1:22" x14ac:dyDescent="0.2">
      <c r="C55" s="3" t="s">
        <v>262</v>
      </c>
      <c r="D55" s="3" t="s">
        <v>1186</v>
      </c>
      <c r="E55" s="3" t="s">
        <v>946</v>
      </c>
      <c r="F55" s="3" t="s">
        <v>0</v>
      </c>
      <c r="G55" s="3" t="s">
        <v>819</v>
      </c>
      <c r="H55" s="3">
        <v>1890</v>
      </c>
      <c r="K55" s="3" t="s">
        <v>508</v>
      </c>
      <c r="L55" s="3">
        <v>0</v>
      </c>
      <c r="M55" s="3" t="s">
        <v>588</v>
      </c>
      <c r="N55" s="3" t="s">
        <v>543</v>
      </c>
      <c r="S55" s="3" t="s">
        <v>946</v>
      </c>
      <c r="T55" s="3" t="s">
        <v>1001</v>
      </c>
      <c r="U55" s="3" t="s">
        <v>946</v>
      </c>
      <c r="V55" s="3" t="s">
        <v>7</v>
      </c>
    </row>
    <row r="56" spans="1:22" x14ac:dyDescent="0.2">
      <c r="C56" s="3" t="s">
        <v>263</v>
      </c>
      <c r="D56" s="3" t="s">
        <v>1187</v>
      </c>
      <c r="E56" s="3" t="s">
        <v>947</v>
      </c>
      <c r="F56" s="3" t="s">
        <v>858</v>
      </c>
      <c r="G56" s="3" t="s">
        <v>820</v>
      </c>
      <c r="H56" s="3">
        <v>3550</v>
      </c>
      <c r="K56" s="3" t="s">
        <v>509</v>
      </c>
      <c r="L56" s="3">
        <v>0</v>
      </c>
      <c r="M56" s="3" t="s">
        <v>589</v>
      </c>
      <c r="N56" s="3" t="s">
        <v>543</v>
      </c>
      <c r="S56" s="3" t="s">
        <v>947</v>
      </c>
      <c r="T56" s="3" t="s">
        <v>1295</v>
      </c>
      <c r="U56" s="3" t="s">
        <v>947</v>
      </c>
      <c r="V56" s="3">
        <v>6</v>
      </c>
    </row>
    <row r="57" spans="1:22" x14ac:dyDescent="0.2">
      <c r="C57" s="3" t="s">
        <v>264</v>
      </c>
      <c r="D57" s="3" t="s">
        <v>1188</v>
      </c>
      <c r="E57" s="3" t="s">
        <v>948</v>
      </c>
      <c r="F57" s="3" t="s">
        <v>1035</v>
      </c>
      <c r="G57" s="3" t="s">
        <v>821</v>
      </c>
      <c r="H57" s="3">
        <v>2270</v>
      </c>
      <c r="K57" s="3" t="s">
        <v>510</v>
      </c>
      <c r="L57" s="3">
        <v>0</v>
      </c>
      <c r="M57" s="3" t="s">
        <v>590</v>
      </c>
      <c r="N57" s="3" t="s">
        <v>543</v>
      </c>
      <c r="S57" s="3" t="s">
        <v>948</v>
      </c>
      <c r="T57" s="3" t="s">
        <v>876</v>
      </c>
      <c r="U57" s="3" t="s">
        <v>948</v>
      </c>
      <c r="V57" s="3" t="s">
        <v>6</v>
      </c>
    </row>
    <row r="58" spans="1:22" x14ac:dyDescent="0.2">
      <c r="C58" s="3" t="s">
        <v>265</v>
      </c>
      <c r="D58" s="3" t="s">
        <v>1189</v>
      </c>
      <c r="E58" s="3" t="s">
        <v>315</v>
      </c>
      <c r="F58" s="3" t="s">
        <v>1227</v>
      </c>
      <c r="G58" s="3" t="s">
        <v>822</v>
      </c>
      <c r="H58" s="3">
        <v>1720</v>
      </c>
      <c r="K58" s="3" t="s">
        <v>511</v>
      </c>
      <c r="L58" s="3">
        <v>0</v>
      </c>
      <c r="M58" s="3" t="s">
        <v>591</v>
      </c>
      <c r="N58" s="3" t="s">
        <v>543</v>
      </c>
      <c r="S58" s="3" t="s">
        <v>315</v>
      </c>
      <c r="T58" s="3" t="s">
        <v>1422</v>
      </c>
      <c r="U58" s="3" t="s">
        <v>315</v>
      </c>
      <c r="V58" s="3" t="s">
        <v>1500</v>
      </c>
    </row>
    <row r="59" spans="1:22" x14ac:dyDescent="0.2">
      <c r="C59" s="3" t="s">
        <v>266</v>
      </c>
      <c r="D59" s="3" t="s">
        <v>1190</v>
      </c>
      <c r="E59" s="3" t="s">
        <v>316</v>
      </c>
      <c r="F59" s="3" t="s">
        <v>1228</v>
      </c>
      <c r="G59" s="3" t="s">
        <v>823</v>
      </c>
      <c r="H59" s="3">
        <v>1850</v>
      </c>
      <c r="K59" s="3" t="s">
        <v>512</v>
      </c>
      <c r="L59" s="3">
        <v>0</v>
      </c>
      <c r="M59" s="3" t="s">
        <v>592</v>
      </c>
      <c r="N59" s="3" t="s">
        <v>543</v>
      </c>
      <c r="S59" s="3" t="s">
        <v>316</v>
      </c>
      <c r="T59" s="3" t="s">
        <v>1423</v>
      </c>
      <c r="U59" s="3" t="s">
        <v>316</v>
      </c>
      <c r="V59" s="3" t="s">
        <v>1501</v>
      </c>
    </row>
    <row r="60" spans="1:22" x14ac:dyDescent="0.2">
      <c r="C60" s="3" t="s">
        <v>267</v>
      </c>
      <c r="D60" s="3" t="s">
        <v>1191</v>
      </c>
      <c r="E60" s="3" t="s">
        <v>317</v>
      </c>
      <c r="F60" s="3" t="s">
        <v>1229</v>
      </c>
      <c r="G60" s="3" t="s">
        <v>949</v>
      </c>
      <c r="H60" s="3">
        <v>1830</v>
      </c>
      <c r="K60" s="3" t="s">
        <v>513</v>
      </c>
      <c r="L60" s="3">
        <v>0</v>
      </c>
      <c r="M60" s="3" t="s">
        <v>593</v>
      </c>
      <c r="N60" s="3" t="s">
        <v>543</v>
      </c>
      <c r="S60" s="3" t="s">
        <v>317</v>
      </c>
      <c r="T60" s="3" t="s">
        <v>1424</v>
      </c>
      <c r="U60" s="3" t="s">
        <v>317</v>
      </c>
      <c r="V60" s="3" t="s">
        <v>1502</v>
      </c>
    </row>
    <row r="61" spans="1:22" x14ac:dyDescent="0.2">
      <c r="C61" s="3" t="s">
        <v>268</v>
      </c>
      <c r="D61" s="3" t="s">
        <v>1192</v>
      </c>
      <c r="E61" s="3" t="s">
        <v>318</v>
      </c>
      <c r="F61" s="3" t="s">
        <v>1230</v>
      </c>
      <c r="G61" s="3" t="s">
        <v>824</v>
      </c>
      <c r="H61" s="3">
        <v>1960</v>
      </c>
      <c r="K61" s="3" t="s">
        <v>514</v>
      </c>
      <c r="L61" s="3">
        <v>0</v>
      </c>
      <c r="M61" s="3" t="s">
        <v>594</v>
      </c>
      <c r="N61" s="3" t="s">
        <v>543</v>
      </c>
      <c r="S61" s="3" t="s">
        <v>318</v>
      </c>
      <c r="T61" s="3" t="s">
        <v>1425</v>
      </c>
      <c r="U61" s="3" t="s">
        <v>318</v>
      </c>
      <c r="V61" s="3" t="s">
        <v>1503</v>
      </c>
    </row>
    <row r="62" spans="1:22" x14ac:dyDescent="0.2">
      <c r="C62" s="3" t="s">
        <v>269</v>
      </c>
      <c r="D62" s="3" t="s">
        <v>1193</v>
      </c>
      <c r="E62" s="3" t="s">
        <v>319</v>
      </c>
      <c r="F62" s="3" t="s">
        <v>1231</v>
      </c>
      <c r="G62" s="3" t="s">
        <v>825</v>
      </c>
      <c r="H62" s="3">
        <v>1990</v>
      </c>
      <c r="K62" s="3" t="s">
        <v>515</v>
      </c>
      <c r="L62" s="3">
        <v>0</v>
      </c>
      <c r="M62" s="3" t="s">
        <v>595</v>
      </c>
      <c r="N62" s="3" t="s">
        <v>543</v>
      </c>
      <c r="S62" s="3" t="s">
        <v>319</v>
      </c>
      <c r="T62" s="3" t="s">
        <v>1426</v>
      </c>
      <c r="U62" s="3" t="s">
        <v>319</v>
      </c>
      <c r="V62" s="3" t="s">
        <v>1504</v>
      </c>
    </row>
    <row r="63" spans="1:22" x14ac:dyDescent="0.2">
      <c r="C63" s="3" t="s">
        <v>270</v>
      </c>
      <c r="D63" s="3" t="s">
        <v>1194</v>
      </c>
      <c r="E63" s="3" t="s">
        <v>320</v>
      </c>
      <c r="F63" s="3" t="s">
        <v>1232</v>
      </c>
      <c r="G63" s="3" t="s">
        <v>826</v>
      </c>
      <c r="H63" s="3">
        <v>2050</v>
      </c>
      <c r="K63" s="3" t="s">
        <v>516</v>
      </c>
      <c r="L63" s="3">
        <v>0</v>
      </c>
      <c r="M63" s="3" t="s">
        <v>596</v>
      </c>
      <c r="N63" s="3" t="s">
        <v>543</v>
      </c>
      <c r="S63" s="3" t="s">
        <v>320</v>
      </c>
      <c r="T63" s="3">
        <v>0</v>
      </c>
      <c r="U63" s="3" t="s">
        <v>320</v>
      </c>
      <c r="V63" s="3">
        <v>100</v>
      </c>
    </row>
    <row r="64" spans="1:22" x14ac:dyDescent="0.2">
      <c r="C64" s="3" t="s">
        <v>809</v>
      </c>
      <c r="D64" s="3">
        <v>1266</v>
      </c>
      <c r="E64" s="3" t="s">
        <v>321</v>
      </c>
      <c r="F64" s="3" t="s">
        <v>1233</v>
      </c>
      <c r="G64" s="3" t="s">
        <v>950</v>
      </c>
      <c r="H64" s="3">
        <v>2320</v>
      </c>
      <c r="K64" s="3" t="s">
        <v>517</v>
      </c>
      <c r="L64" s="3">
        <v>0</v>
      </c>
      <c r="M64" s="3" t="s">
        <v>597</v>
      </c>
      <c r="N64" s="3" t="s">
        <v>543</v>
      </c>
      <c r="S64" s="3" t="s">
        <v>321</v>
      </c>
      <c r="T64" s="3">
        <v>100</v>
      </c>
      <c r="U64" s="3" t="s">
        <v>321</v>
      </c>
      <c r="V64" s="3">
        <v>0</v>
      </c>
    </row>
    <row r="65" spans="5:22" x14ac:dyDescent="0.2">
      <c r="E65" s="3" t="s">
        <v>322</v>
      </c>
      <c r="F65" s="3" t="s">
        <v>1234</v>
      </c>
      <c r="G65" s="3" t="s">
        <v>951</v>
      </c>
      <c r="H65" s="3">
        <v>2350</v>
      </c>
      <c r="K65" s="3" t="s">
        <v>518</v>
      </c>
      <c r="L65" s="3">
        <v>0</v>
      </c>
      <c r="M65" s="3" t="s">
        <v>598</v>
      </c>
      <c r="N65" s="3" t="s">
        <v>543</v>
      </c>
      <c r="S65" s="3" t="s">
        <v>322</v>
      </c>
      <c r="T65" s="3" t="s">
        <v>1427</v>
      </c>
      <c r="U65" s="3" t="s">
        <v>322</v>
      </c>
      <c r="V65" s="3" t="s">
        <v>1505</v>
      </c>
    </row>
    <row r="66" spans="5:22" x14ac:dyDescent="0.2">
      <c r="E66" s="3" t="s">
        <v>323</v>
      </c>
      <c r="F66" s="3" t="s">
        <v>1235</v>
      </c>
      <c r="G66" s="3" t="s">
        <v>952</v>
      </c>
      <c r="H66" s="3">
        <v>2170</v>
      </c>
      <c r="K66" s="3" t="s">
        <v>519</v>
      </c>
      <c r="L66" s="3">
        <v>0</v>
      </c>
      <c r="M66" s="3" t="s">
        <v>599</v>
      </c>
      <c r="N66" s="3" t="s">
        <v>543</v>
      </c>
      <c r="S66" s="3" t="s">
        <v>323</v>
      </c>
      <c r="T66" s="3" t="s">
        <v>1428</v>
      </c>
      <c r="U66" s="3" t="s">
        <v>323</v>
      </c>
      <c r="V66" s="3" t="s">
        <v>1506</v>
      </c>
    </row>
    <row r="67" spans="5:22" x14ac:dyDescent="0.2">
      <c r="E67" s="3" t="s">
        <v>324</v>
      </c>
      <c r="F67" s="3" t="s">
        <v>1236</v>
      </c>
      <c r="G67" s="3" t="s">
        <v>827</v>
      </c>
      <c r="H67" s="3" t="s">
        <v>1027</v>
      </c>
      <c r="K67" s="3" t="s">
        <v>520</v>
      </c>
      <c r="L67" s="3">
        <v>0</v>
      </c>
      <c r="M67" s="3" t="s">
        <v>600</v>
      </c>
      <c r="N67" s="3" t="s">
        <v>543</v>
      </c>
      <c r="S67" s="3" t="s">
        <v>324</v>
      </c>
      <c r="T67" s="3" t="s">
        <v>1429</v>
      </c>
      <c r="U67" s="3" t="s">
        <v>324</v>
      </c>
      <c r="V67" s="3" t="s">
        <v>1507</v>
      </c>
    </row>
    <row r="68" spans="5:22" x14ac:dyDescent="0.2">
      <c r="E68" s="3" t="s">
        <v>325</v>
      </c>
      <c r="F68" s="3" t="s">
        <v>1237</v>
      </c>
      <c r="G68" s="3" t="s">
        <v>828</v>
      </c>
      <c r="H68" s="3" t="s">
        <v>1038</v>
      </c>
      <c r="K68" s="3" t="s">
        <v>521</v>
      </c>
      <c r="L68" s="3">
        <v>0</v>
      </c>
      <c r="M68" s="3" t="s">
        <v>601</v>
      </c>
      <c r="N68" s="3" t="s">
        <v>543</v>
      </c>
      <c r="S68" s="3" t="s">
        <v>325</v>
      </c>
      <c r="T68" s="3" t="s">
        <v>1430</v>
      </c>
      <c r="U68" s="3" t="s">
        <v>325</v>
      </c>
      <c r="V68" s="3" t="s">
        <v>1508</v>
      </c>
    </row>
    <row r="69" spans="5:22" x14ac:dyDescent="0.2">
      <c r="E69" s="3" t="s">
        <v>953</v>
      </c>
      <c r="F69" s="3" t="s">
        <v>1238</v>
      </c>
      <c r="G69" s="3" t="s">
        <v>829</v>
      </c>
      <c r="H69" s="3" t="s">
        <v>1081</v>
      </c>
      <c r="K69" s="3" t="s">
        <v>522</v>
      </c>
      <c r="L69" s="3">
        <v>0</v>
      </c>
      <c r="M69" s="3" t="s">
        <v>602</v>
      </c>
      <c r="N69" s="3" t="s">
        <v>543</v>
      </c>
      <c r="S69" s="3" t="s">
        <v>953</v>
      </c>
      <c r="T69" s="3" t="s">
        <v>1431</v>
      </c>
      <c r="U69" s="3" t="s">
        <v>953</v>
      </c>
      <c r="V69" s="3" t="s">
        <v>1509</v>
      </c>
    </row>
    <row r="70" spans="5:22" x14ac:dyDescent="0.2">
      <c r="E70" s="3" t="s">
        <v>326</v>
      </c>
      <c r="F70" s="3" t="s">
        <v>1239</v>
      </c>
      <c r="G70" s="3" t="s">
        <v>830</v>
      </c>
      <c r="H70" s="3" t="s">
        <v>1068</v>
      </c>
      <c r="K70" s="3" t="s">
        <v>523</v>
      </c>
      <c r="L70" s="3">
        <v>0</v>
      </c>
      <c r="M70" s="3" t="s">
        <v>603</v>
      </c>
      <c r="N70" s="3" t="s">
        <v>543</v>
      </c>
      <c r="S70" s="3" t="s">
        <v>326</v>
      </c>
      <c r="T70" s="3" t="s">
        <v>1432</v>
      </c>
      <c r="U70" s="3" t="s">
        <v>326</v>
      </c>
      <c r="V70" s="3" t="s">
        <v>1510</v>
      </c>
    </row>
    <row r="71" spans="5:22" x14ac:dyDescent="0.2">
      <c r="E71" s="3" t="s">
        <v>327</v>
      </c>
      <c r="F71" s="3" t="s">
        <v>1240</v>
      </c>
      <c r="G71" s="3" t="s">
        <v>831</v>
      </c>
      <c r="H71" s="3" t="s">
        <v>1029</v>
      </c>
      <c r="K71" s="3" t="s">
        <v>524</v>
      </c>
      <c r="L71" s="3">
        <v>0</v>
      </c>
      <c r="M71" s="3" t="s">
        <v>604</v>
      </c>
      <c r="N71" s="3" t="s">
        <v>543</v>
      </c>
      <c r="S71" s="3" t="s">
        <v>327</v>
      </c>
      <c r="T71" s="3" t="s">
        <v>1076</v>
      </c>
      <c r="U71" s="3" t="s">
        <v>327</v>
      </c>
      <c r="V71" s="3" t="s">
        <v>1511</v>
      </c>
    </row>
    <row r="72" spans="5:22" x14ac:dyDescent="0.2">
      <c r="E72" s="3" t="s">
        <v>328</v>
      </c>
      <c r="F72" s="3" t="s">
        <v>1241</v>
      </c>
      <c r="G72" s="3" t="s">
        <v>832</v>
      </c>
      <c r="H72" s="3" t="s">
        <v>1037</v>
      </c>
      <c r="K72" s="3" t="s">
        <v>525</v>
      </c>
      <c r="L72" s="3">
        <v>0</v>
      </c>
      <c r="M72" s="3" t="s">
        <v>605</v>
      </c>
      <c r="N72" s="3" t="s">
        <v>543</v>
      </c>
      <c r="S72" s="3" t="s">
        <v>328</v>
      </c>
      <c r="T72" s="3" t="s">
        <v>1433</v>
      </c>
      <c r="U72" s="3" t="s">
        <v>328</v>
      </c>
      <c r="V72" s="3" t="s">
        <v>1512</v>
      </c>
    </row>
    <row r="73" spans="5:22" x14ac:dyDescent="0.2">
      <c r="E73" s="3" t="s">
        <v>954</v>
      </c>
      <c r="F73" s="3" t="s">
        <v>1242</v>
      </c>
      <c r="G73" s="3" t="s">
        <v>833</v>
      </c>
      <c r="H73" s="3" t="s">
        <v>1031</v>
      </c>
      <c r="K73" s="3" t="s">
        <v>526</v>
      </c>
      <c r="L73" s="3">
        <v>0</v>
      </c>
      <c r="M73" s="3" t="s">
        <v>606</v>
      </c>
      <c r="N73" s="3" t="s">
        <v>543</v>
      </c>
      <c r="S73" s="3" t="s">
        <v>954</v>
      </c>
      <c r="T73" s="3" t="s">
        <v>1434</v>
      </c>
      <c r="U73" s="3" t="s">
        <v>954</v>
      </c>
      <c r="V73" s="3" t="s">
        <v>1513</v>
      </c>
    </row>
    <row r="74" spans="5:22" x14ac:dyDescent="0.2">
      <c r="E74" s="3" t="s">
        <v>955</v>
      </c>
      <c r="F74" s="3" t="s">
        <v>1243</v>
      </c>
      <c r="G74" s="3" t="s">
        <v>834</v>
      </c>
      <c r="H74" s="3" t="s">
        <v>1033</v>
      </c>
      <c r="K74" s="3" t="s">
        <v>527</v>
      </c>
      <c r="L74" s="3">
        <v>0</v>
      </c>
      <c r="M74" s="3" t="s">
        <v>607</v>
      </c>
      <c r="N74" s="3" t="s">
        <v>543</v>
      </c>
      <c r="S74" s="3" t="s">
        <v>955</v>
      </c>
      <c r="T74" s="3" t="s">
        <v>1435</v>
      </c>
      <c r="U74" s="3" t="s">
        <v>955</v>
      </c>
      <c r="V74" s="3" t="s">
        <v>1514</v>
      </c>
    </row>
    <row r="75" spans="5:22" x14ac:dyDescent="0.2">
      <c r="E75" s="3" t="s">
        <v>956</v>
      </c>
      <c r="F75" s="3" t="s">
        <v>1244</v>
      </c>
      <c r="G75" s="3" t="s">
        <v>835</v>
      </c>
      <c r="H75" s="3" t="s">
        <v>972</v>
      </c>
      <c r="K75" s="3" t="s">
        <v>528</v>
      </c>
      <c r="L75" s="3">
        <v>0</v>
      </c>
      <c r="M75" s="3" t="s">
        <v>608</v>
      </c>
      <c r="N75" s="3" t="s">
        <v>543</v>
      </c>
      <c r="S75" s="3" t="s">
        <v>956</v>
      </c>
      <c r="T75" s="3" t="s">
        <v>1436</v>
      </c>
      <c r="U75" s="3" t="s">
        <v>956</v>
      </c>
      <c r="V75" s="3" t="s">
        <v>1515</v>
      </c>
    </row>
    <row r="76" spans="5:22" x14ac:dyDescent="0.2">
      <c r="E76" s="3" t="s">
        <v>329</v>
      </c>
      <c r="F76" s="3" t="s">
        <v>1245</v>
      </c>
      <c r="G76" s="3" t="s">
        <v>836</v>
      </c>
      <c r="H76" s="3" t="s">
        <v>1071</v>
      </c>
      <c r="K76" s="3" t="s">
        <v>529</v>
      </c>
      <c r="L76" s="3">
        <v>0</v>
      </c>
      <c r="M76" s="3" t="s">
        <v>609</v>
      </c>
      <c r="N76" s="3" t="s">
        <v>543</v>
      </c>
      <c r="S76" s="3" t="s">
        <v>329</v>
      </c>
      <c r="T76" s="3" t="s">
        <v>1437</v>
      </c>
      <c r="U76" s="3" t="s">
        <v>329</v>
      </c>
      <c r="V76" s="3" t="s">
        <v>1072</v>
      </c>
    </row>
    <row r="77" spans="5:22" x14ac:dyDescent="0.2">
      <c r="E77" s="3" t="s">
        <v>330</v>
      </c>
      <c r="F77" s="3">
        <v>25</v>
      </c>
      <c r="G77" s="3" t="s">
        <v>837</v>
      </c>
      <c r="H77" s="3" t="s">
        <v>8</v>
      </c>
      <c r="K77" s="3" t="s">
        <v>530</v>
      </c>
      <c r="L77" s="3">
        <v>0</v>
      </c>
      <c r="M77" s="3" t="s">
        <v>610</v>
      </c>
      <c r="N77" s="3" t="s">
        <v>543</v>
      </c>
      <c r="S77" s="3" t="s">
        <v>330</v>
      </c>
      <c r="T77" s="3" t="s">
        <v>1438</v>
      </c>
      <c r="U77" s="3" t="s">
        <v>330</v>
      </c>
      <c r="V77" s="3">
        <v>20</v>
      </c>
    </row>
    <row r="78" spans="5:22" x14ac:dyDescent="0.2">
      <c r="E78" s="3" t="s">
        <v>331</v>
      </c>
      <c r="F78" s="3" t="s">
        <v>1246</v>
      </c>
      <c r="G78" s="3" t="s">
        <v>838</v>
      </c>
      <c r="H78" s="3" t="s">
        <v>8</v>
      </c>
      <c r="K78" s="3" t="s">
        <v>531</v>
      </c>
      <c r="L78" s="3">
        <v>0</v>
      </c>
      <c r="M78" s="3" t="s">
        <v>611</v>
      </c>
      <c r="N78" s="3" t="s">
        <v>543</v>
      </c>
      <c r="S78" s="3" t="s">
        <v>331</v>
      </c>
      <c r="T78" s="3" t="s">
        <v>1249</v>
      </c>
      <c r="U78" s="3" t="s">
        <v>331</v>
      </c>
      <c r="V78" s="3" t="s">
        <v>1475</v>
      </c>
    </row>
    <row r="79" spans="5:22" x14ac:dyDescent="0.2">
      <c r="E79" s="3" t="s">
        <v>332</v>
      </c>
      <c r="F79" s="3" t="s">
        <v>1066</v>
      </c>
      <c r="G79" s="3" t="s">
        <v>839</v>
      </c>
      <c r="H79" s="3" t="s">
        <v>1292</v>
      </c>
      <c r="K79" s="3" t="s">
        <v>532</v>
      </c>
      <c r="L79" s="3">
        <v>0</v>
      </c>
      <c r="M79" s="3" t="s">
        <v>612</v>
      </c>
      <c r="N79" s="3" t="s">
        <v>543</v>
      </c>
      <c r="S79" s="3" t="s">
        <v>332</v>
      </c>
      <c r="T79" s="3">
        <v>0</v>
      </c>
      <c r="U79" s="3" t="s">
        <v>332</v>
      </c>
      <c r="V79" s="3" t="s">
        <v>1066</v>
      </c>
    </row>
    <row r="80" spans="5:22" x14ac:dyDescent="0.2">
      <c r="E80" s="3" t="s">
        <v>333</v>
      </c>
      <c r="F80" s="3" t="s">
        <v>1247</v>
      </c>
      <c r="G80" s="3" t="s">
        <v>840</v>
      </c>
      <c r="H80" s="3" t="s">
        <v>905</v>
      </c>
      <c r="K80" s="3" t="s">
        <v>533</v>
      </c>
      <c r="L80" s="3">
        <v>0</v>
      </c>
      <c r="M80" s="3" t="s">
        <v>613</v>
      </c>
      <c r="N80" s="3" t="s">
        <v>543</v>
      </c>
      <c r="S80" s="3" t="s">
        <v>333</v>
      </c>
      <c r="T80" s="3" t="s">
        <v>1247</v>
      </c>
      <c r="U80" s="3" t="s">
        <v>333</v>
      </c>
      <c r="V80" s="3">
        <v>0</v>
      </c>
    </row>
    <row r="81" spans="5:22" x14ac:dyDescent="0.2">
      <c r="E81" s="3" t="s">
        <v>334</v>
      </c>
      <c r="F81" s="3" t="s">
        <v>1248</v>
      </c>
      <c r="G81" s="3" t="s">
        <v>841</v>
      </c>
      <c r="H81" s="3" t="s">
        <v>1293</v>
      </c>
      <c r="K81" s="3" t="s">
        <v>809</v>
      </c>
      <c r="L81" s="3">
        <v>1266</v>
      </c>
      <c r="M81" s="3" t="s">
        <v>614</v>
      </c>
      <c r="N81" s="3" t="s">
        <v>1334</v>
      </c>
      <c r="S81" s="3" t="s">
        <v>334</v>
      </c>
      <c r="T81" s="3" t="s">
        <v>1439</v>
      </c>
      <c r="U81" s="3" t="s">
        <v>334</v>
      </c>
      <c r="V81" s="3" t="s">
        <v>1516</v>
      </c>
    </row>
    <row r="82" spans="5:22" x14ac:dyDescent="0.2">
      <c r="E82" s="3" t="s">
        <v>335</v>
      </c>
      <c r="F82" s="3" t="s">
        <v>1002</v>
      </c>
      <c r="G82" s="3" t="s">
        <v>842</v>
      </c>
      <c r="H82" s="3" t="s">
        <v>1027</v>
      </c>
      <c r="M82" s="3" t="s">
        <v>615</v>
      </c>
      <c r="N82" s="3" t="s">
        <v>1335</v>
      </c>
      <c r="S82" s="3" t="s">
        <v>335</v>
      </c>
      <c r="T82" s="3" t="s">
        <v>1421</v>
      </c>
      <c r="U82" s="3" t="s">
        <v>335</v>
      </c>
      <c r="V82" s="3" t="s">
        <v>1290</v>
      </c>
    </row>
    <row r="83" spans="5:22" x14ac:dyDescent="0.2">
      <c r="E83" s="3" t="s">
        <v>336</v>
      </c>
      <c r="F83" s="3" t="s">
        <v>1249</v>
      </c>
      <c r="G83" s="3" t="s">
        <v>843</v>
      </c>
      <c r="H83" s="3" t="s">
        <v>1027</v>
      </c>
      <c r="M83" s="3" t="s">
        <v>616</v>
      </c>
      <c r="N83" s="3" t="s">
        <v>1125</v>
      </c>
      <c r="S83" s="3" t="s">
        <v>336</v>
      </c>
      <c r="T83" s="3" t="s">
        <v>1440</v>
      </c>
      <c r="U83" s="3" t="s">
        <v>336</v>
      </c>
      <c r="V83" s="3" t="s">
        <v>1517</v>
      </c>
    </row>
    <row r="84" spans="5:22" x14ac:dyDescent="0.2">
      <c r="E84" s="3" t="s">
        <v>337</v>
      </c>
      <c r="F84" s="3" t="s">
        <v>1250</v>
      </c>
      <c r="G84" s="3" t="s">
        <v>844</v>
      </c>
      <c r="H84" s="3" t="s">
        <v>911</v>
      </c>
      <c r="M84" s="3" t="s">
        <v>617</v>
      </c>
      <c r="N84" s="3" t="s">
        <v>1336</v>
      </c>
      <c r="S84" s="3" t="s">
        <v>337</v>
      </c>
      <c r="T84" s="3">
        <v>24</v>
      </c>
      <c r="U84" s="3" t="s">
        <v>337</v>
      </c>
      <c r="V84" s="3" t="s">
        <v>1078</v>
      </c>
    </row>
    <row r="85" spans="5:22" x14ac:dyDescent="0.2">
      <c r="E85" s="3" t="s">
        <v>958</v>
      </c>
      <c r="F85" s="3">
        <v>34</v>
      </c>
      <c r="G85" s="3" t="s">
        <v>845</v>
      </c>
      <c r="H85" s="3" t="s">
        <v>1070</v>
      </c>
      <c r="M85" s="3" t="s">
        <v>618</v>
      </c>
      <c r="N85" s="3" t="s">
        <v>1337</v>
      </c>
      <c r="S85" s="3" t="s">
        <v>958</v>
      </c>
      <c r="T85" s="3">
        <v>39</v>
      </c>
      <c r="U85" s="3" t="s">
        <v>958</v>
      </c>
      <c r="V85" s="3">
        <v>30</v>
      </c>
    </row>
    <row r="86" spans="5:22" x14ac:dyDescent="0.2">
      <c r="E86" s="3" t="s">
        <v>338</v>
      </c>
      <c r="F86" s="3" t="s">
        <v>1251</v>
      </c>
      <c r="G86" s="3" t="s">
        <v>846</v>
      </c>
      <c r="H86" s="3" t="s">
        <v>930</v>
      </c>
      <c r="M86" s="3" t="s">
        <v>619</v>
      </c>
      <c r="N86" s="3" t="s">
        <v>1338</v>
      </c>
      <c r="S86" s="3" t="s">
        <v>338</v>
      </c>
      <c r="T86" s="3" t="s">
        <v>1282</v>
      </c>
      <c r="U86" s="3" t="s">
        <v>338</v>
      </c>
      <c r="V86" s="3" t="s">
        <v>1518</v>
      </c>
    </row>
    <row r="87" spans="5:22" x14ac:dyDescent="0.2">
      <c r="E87" s="3" t="s">
        <v>339</v>
      </c>
      <c r="F87" s="3" t="s">
        <v>1252</v>
      </c>
      <c r="G87" s="3" t="s">
        <v>847</v>
      </c>
      <c r="H87" s="3" t="s">
        <v>911</v>
      </c>
      <c r="M87" s="3" t="s">
        <v>620</v>
      </c>
      <c r="N87" s="3" t="s">
        <v>1339</v>
      </c>
      <c r="S87" s="3" t="s">
        <v>339</v>
      </c>
      <c r="T87" s="3" t="s">
        <v>1441</v>
      </c>
      <c r="U87" s="3" t="s">
        <v>339</v>
      </c>
      <c r="V87" s="3" t="s">
        <v>1516</v>
      </c>
    </row>
    <row r="88" spans="5:22" x14ac:dyDescent="0.2">
      <c r="E88" s="3" t="s">
        <v>340</v>
      </c>
      <c r="F88" s="3" t="s">
        <v>1253</v>
      </c>
      <c r="G88" s="3" t="s">
        <v>959</v>
      </c>
      <c r="H88" s="3" t="s">
        <v>1294</v>
      </c>
      <c r="M88" s="3" t="s">
        <v>621</v>
      </c>
      <c r="N88" s="3" t="s">
        <v>1340</v>
      </c>
      <c r="S88" s="3" t="s">
        <v>340</v>
      </c>
      <c r="T88" s="3" t="s">
        <v>1442</v>
      </c>
      <c r="U88" s="3" t="s">
        <v>340</v>
      </c>
      <c r="V88" s="3" t="s">
        <v>1517</v>
      </c>
    </row>
    <row r="89" spans="5:22" x14ac:dyDescent="0.2">
      <c r="E89" s="3" t="s">
        <v>960</v>
      </c>
      <c r="F89" s="3" t="s">
        <v>1254</v>
      </c>
      <c r="G89" s="3" t="s">
        <v>848</v>
      </c>
      <c r="H89" s="3" t="s">
        <v>1005</v>
      </c>
      <c r="M89" s="3" t="s">
        <v>622</v>
      </c>
      <c r="N89" s="3" t="s">
        <v>1341</v>
      </c>
      <c r="S89" s="3" t="s">
        <v>960</v>
      </c>
      <c r="T89" s="3" t="s">
        <v>1443</v>
      </c>
      <c r="U89" s="3" t="s">
        <v>960</v>
      </c>
      <c r="V89" s="3" t="s">
        <v>1260</v>
      </c>
    </row>
    <row r="90" spans="5:22" x14ac:dyDescent="0.2">
      <c r="E90" s="3" t="s">
        <v>961</v>
      </c>
      <c r="F90" s="3" t="s">
        <v>1255</v>
      </c>
      <c r="G90" s="3" t="s">
        <v>849</v>
      </c>
      <c r="H90" s="3" t="s">
        <v>31</v>
      </c>
      <c r="M90" s="3" t="s">
        <v>623</v>
      </c>
      <c r="N90" s="3" t="s">
        <v>1342</v>
      </c>
      <c r="S90" s="3" t="s">
        <v>961</v>
      </c>
      <c r="T90" s="3" t="s">
        <v>1444</v>
      </c>
      <c r="U90" s="3" t="s">
        <v>961</v>
      </c>
      <c r="V90" s="3">
        <v>19</v>
      </c>
    </row>
    <row r="91" spans="5:22" x14ac:dyDescent="0.2">
      <c r="E91" s="3" t="s">
        <v>962</v>
      </c>
      <c r="F91" s="3" t="s">
        <v>982</v>
      </c>
      <c r="G91" s="3" t="s">
        <v>850</v>
      </c>
      <c r="H91" s="3" t="s">
        <v>943</v>
      </c>
      <c r="M91" s="3" t="s">
        <v>624</v>
      </c>
      <c r="N91" s="3" t="s">
        <v>1343</v>
      </c>
      <c r="S91" s="3" t="s">
        <v>962</v>
      </c>
      <c r="T91" s="3" t="s">
        <v>1445</v>
      </c>
      <c r="U91" s="3" t="s">
        <v>962</v>
      </c>
      <c r="V91" s="3" t="s">
        <v>1519</v>
      </c>
    </row>
    <row r="92" spans="5:22" x14ac:dyDescent="0.2">
      <c r="E92" s="3" t="s">
        <v>341</v>
      </c>
      <c r="F92" s="3">
        <v>18</v>
      </c>
      <c r="G92" s="3" t="s">
        <v>963</v>
      </c>
      <c r="H92" s="3" t="s">
        <v>903</v>
      </c>
      <c r="M92" s="3" t="s">
        <v>625</v>
      </c>
      <c r="N92" s="3" t="s">
        <v>1344</v>
      </c>
      <c r="S92" s="3" t="s">
        <v>341</v>
      </c>
      <c r="T92" s="3" t="s">
        <v>1446</v>
      </c>
      <c r="U92" s="3" t="s">
        <v>341</v>
      </c>
      <c r="V92" s="3" t="s">
        <v>1032</v>
      </c>
    </row>
    <row r="93" spans="5:22" x14ac:dyDescent="0.2">
      <c r="E93" s="3" t="s">
        <v>342</v>
      </c>
      <c r="F93" s="3" t="s">
        <v>1256</v>
      </c>
      <c r="G93" s="3" t="s">
        <v>964</v>
      </c>
      <c r="H93" s="3" t="s">
        <v>906</v>
      </c>
      <c r="M93" s="3" t="s">
        <v>626</v>
      </c>
      <c r="N93" s="3" t="s">
        <v>1345</v>
      </c>
      <c r="S93" s="3" t="s">
        <v>342</v>
      </c>
      <c r="T93" s="3" t="s">
        <v>1421</v>
      </c>
      <c r="U93" s="3" t="s">
        <v>342</v>
      </c>
      <c r="V93" s="3" t="s">
        <v>1034</v>
      </c>
    </row>
    <row r="94" spans="5:22" x14ac:dyDescent="0.2">
      <c r="E94" s="3" t="s">
        <v>343</v>
      </c>
      <c r="F94" s="3">
        <v>9</v>
      </c>
      <c r="G94" s="3" t="s">
        <v>966</v>
      </c>
      <c r="H94" s="3" t="s">
        <v>909</v>
      </c>
      <c r="M94" s="3" t="s">
        <v>627</v>
      </c>
      <c r="N94" s="3" t="s">
        <v>543</v>
      </c>
      <c r="S94" s="3" t="s">
        <v>343</v>
      </c>
      <c r="T94" s="3" t="s">
        <v>1294</v>
      </c>
      <c r="U94" s="3" t="s">
        <v>343</v>
      </c>
      <c r="V94" s="3" t="s">
        <v>30</v>
      </c>
    </row>
    <row r="95" spans="5:22" x14ac:dyDescent="0.2">
      <c r="E95" s="3" t="s">
        <v>344</v>
      </c>
      <c r="F95" s="3" t="s">
        <v>10</v>
      </c>
      <c r="G95" s="3" t="s">
        <v>33</v>
      </c>
      <c r="H95" s="3">
        <v>2670</v>
      </c>
      <c r="M95" s="3" t="s">
        <v>628</v>
      </c>
      <c r="N95" s="3" t="s">
        <v>543</v>
      </c>
      <c r="S95" s="3" t="s">
        <v>344</v>
      </c>
      <c r="T95" s="3">
        <v>0</v>
      </c>
      <c r="U95" s="3" t="s">
        <v>344</v>
      </c>
      <c r="V95" s="3" t="s">
        <v>10</v>
      </c>
    </row>
    <row r="96" spans="5:22" x14ac:dyDescent="0.2">
      <c r="E96" s="3" t="s">
        <v>345</v>
      </c>
      <c r="F96" s="3" t="s">
        <v>1257</v>
      </c>
      <c r="G96" s="3" t="s">
        <v>34</v>
      </c>
      <c r="H96" s="3">
        <v>2010</v>
      </c>
      <c r="M96" s="3" t="s">
        <v>629</v>
      </c>
      <c r="N96" s="3" t="s">
        <v>543</v>
      </c>
      <c r="S96" s="3" t="s">
        <v>345</v>
      </c>
      <c r="T96" s="3" t="s">
        <v>1257</v>
      </c>
      <c r="U96" s="3" t="s">
        <v>345</v>
      </c>
      <c r="V96" s="3">
        <v>0</v>
      </c>
    </row>
    <row r="97" spans="5:22" x14ac:dyDescent="0.2">
      <c r="E97" s="3" t="s">
        <v>346</v>
      </c>
      <c r="F97" s="3" t="s">
        <v>1074</v>
      </c>
      <c r="G97" s="3" t="s">
        <v>35</v>
      </c>
      <c r="H97" s="3">
        <v>2710</v>
      </c>
      <c r="M97" s="3" t="s">
        <v>630</v>
      </c>
      <c r="N97" s="3" t="s">
        <v>543</v>
      </c>
      <c r="S97" s="3" t="s">
        <v>346</v>
      </c>
      <c r="T97" s="3" t="s">
        <v>1039</v>
      </c>
      <c r="U97" s="3" t="s">
        <v>346</v>
      </c>
      <c r="V97" s="3" t="s">
        <v>1086</v>
      </c>
    </row>
    <row r="98" spans="5:22" x14ac:dyDescent="0.2">
      <c r="E98" s="3" t="s">
        <v>347</v>
      </c>
      <c r="F98" s="3" t="s">
        <v>810</v>
      </c>
      <c r="G98" s="3" t="s">
        <v>36</v>
      </c>
      <c r="H98" s="3">
        <v>3060</v>
      </c>
      <c r="M98" s="3" t="s">
        <v>631</v>
      </c>
      <c r="N98" s="3" t="s">
        <v>543</v>
      </c>
      <c r="S98" s="3" t="s">
        <v>347</v>
      </c>
      <c r="T98" s="3" t="s">
        <v>858</v>
      </c>
      <c r="U98" s="3" t="s">
        <v>347</v>
      </c>
      <c r="V98" s="3">
        <v>7</v>
      </c>
    </row>
    <row r="99" spans="5:22" x14ac:dyDescent="0.2">
      <c r="E99" s="3" t="s">
        <v>348</v>
      </c>
      <c r="F99" s="3" t="s">
        <v>1258</v>
      </c>
      <c r="G99" s="3" t="s">
        <v>37</v>
      </c>
      <c r="H99" s="3">
        <v>2860</v>
      </c>
      <c r="M99" s="3" t="s">
        <v>632</v>
      </c>
      <c r="N99" s="3" t="s">
        <v>543</v>
      </c>
      <c r="S99" s="3" t="s">
        <v>348</v>
      </c>
      <c r="T99" s="3" t="s">
        <v>1259</v>
      </c>
      <c r="U99" s="3" t="s">
        <v>348</v>
      </c>
      <c r="V99" s="3" t="s">
        <v>1448</v>
      </c>
    </row>
    <row r="100" spans="5:22" x14ac:dyDescent="0.2">
      <c r="E100" s="3" t="s">
        <v>349</v>
      </c>
      <c r="F100" s="3" t="s">
        <v>10</v>
      </c>
      <c r="G100" s="3" t="s">
        <v>38</v>
      </c>
      <c r="H100" s="3">
        <v>2420</v>
      </c>
      <c r="M100" s="3" t="s">
        <v>633</v>
      </c>
      <c r="N100" s="3" t="s">
        <v>543</v>
      </c>
      <c r="S100" s="3" t="s">
        <v>349</v>
      </c>
      <c r="T100" s="3" t="s">
        <v>1420</v>
      </c>
      <c r="U100" s="3" t="s">
        <v>349</v>
      </c>
      <c r="V100" s="3">
        <v>13</v>
      </c>
    </row>
    <row r="101" spans="5:22" x14ac:dyDescent="0.2">
      <c r="E101" s="3" t="s">
        <v>968</v>
      </c>
      <c r="F101" s="3" t="s">
        <v>1259</v>
      </c>
      <c r="G101" s="3" t="s">
        <v>39</v>
      </c>
      <c r="H101" s="3">
        <v>4520</v>
      </c>
      <c r="M101" s="3" t="s">
        <v>634</v>
      </c>
      <c r="N101" s="3" t="s">
        <v>543</v>
      </c>
      <c r="S101" s="3" t="s">
        <v>968</v>
      </c>
      <c r="T101" s="3" t="s">
        <v>1447</v>
      </c>
      <c r="U101" s="3" t="s">
        <v>968</v>
      </c>
      <c r="V101" s="3" t="s">
        <v>1283</v>
      </c>
    </row>
    <row r="102" spans="5:22" x14ac:dyDescent="0.2">
      <c r="E102" s="3" t="s">
        <v>350</v>
      </c>
      <c r="F102" s="3" t="s">
        <v>1260</v>
      </c>
      <c r="G102" s="3" t="s">
        <v>40</v>
      </c>
      <c r="H102" s="3">
        <v>2600</v>
      </c>
      <c r="M102" s="3" t="s">
        <v>635</v>
      </c>
      <c r="N102" s="3" t="s">
        <v>543</v>
      </c>
      <c r="S102" s="3" t="s">
        <v>350</v>
      </c>
      <c r="T102" s="3" t="s">
        <v>1448</v>
      </c>
      <c r="U102" s="3" t="s">
        <v>350</v>
      </c>
      <c r="V102" s="3" t="s">
        <v>1067</v>
      </c>
    </row>
    <row r="103" spans="5:22" x14ac:dyDescent="0.2">
      <c r="E103" s="3" t="s">
        <v>351</v>
      </c>
      <c r="F103" s="3" t="s">
        <v>910</v>
      </c>
      <c r="G103" s="3" t="s">
        <v>41</v>
      </c>
      <c r="H103" s="3">
        <v>1880</v>
      </c>
      <c r="M103" s="3" t="s">
        <v>636</v>
      </c>
      <c r="N103" s="3" t="s">
        <v>543</v>
      </c>
      <c r="S103" s="3" t="s">
        <v>351</v>
      </c>
      <c r="T103" s="3" t="s">
        <v>1004</v>
      </c>
      <c r="U103" s="3" t="s">
        <v>351</v>
      </c>
      <c r="V103" s="3" t="s">
        <v>1022</v>
      </c>
    </row>
    <row r="104" spans="5:22" x14ac:dyDescent="0.2">
      <c r="E104" s="3" t="s">
        <v>352</v>
      </c>
      <c r="F104" s="3" t="s">
        <v>1261</v>
      </c>
      <c r="G104" s="3" t="s">
        <v>42</v>
      </c>
      <c r="H104" s="3">
        <v>1980</v>
      </c>
      <c r="M104" s="3" t="s">
        <v>637</v>
      </c>
      <c r="N104" s="3" t="s">
        <v>543</v>
      </c>
      <c r="S104" s="3" t="s">
        <v>352</v>
      </c>
      <c r="T104" s="3">
        <v>13</v>
      </c>
      <c r="U104" s="3" t="s">
        <v>352</v>
      </c>
      <c r="V104" s="3" t="s">
        <v>1225</v>
      </c>
    </row>
    <row r="105" spans="5:22" x14ac:dyDescent="0.2">
      <c r="E105" s="3" t="s">
        <v>969</v>
      </c>
      <c r="F105" s="3" t="s">
        <v>1077</v>
      </c>
      <c r="G105" s="3" t="s">
        <v>970</v>
      </c>
      <c r="H105" s="3">
        <v>2200</v>
      </c>
      <c r="M105" s="3" t="s">
        <v>638</v>
      </c>
      <c r="N105" s="3" t="s">
        <v>543</v>
      </c>
      <c r="S105" s="3" t="s">
        <v>969</v>
      </c>
      <c r="T105" s="3" t="s">
        <v>1449</v>
      </c>
      <c r="U105" s="3" t="s">
        <v>969</v>
      </c>
      <c r="V105" s="3" t="s">
        <v>1078</v>
      </c>
    </row>
    <row r="106" spans="5:22" x14ac:dyDescent="0.2">
      <c r="E106" s="3" t="s">
        <v>971</v>
      </c>
      <c r="F106" s="3" t="s">
        <v>10</v>
      </c>
      <c r="G106" s="3" t="s">
        <v>43</v>
      </c>
      <c r="H106" s="3">
        <v>2420</v>
      </c>
      <c r="M106" s="3" t="s">
        <v>639</v>
      </c>
      <c r="N106" s="3" t="s">
        <v>543</v>
      </c>
      <c r="S106" s="3" t="s">
        <v>971</v>
      </c>
      <c r="T106" s="3" t="s">
        <v>1450</v>
      </c>
      <c r="U106" s="3" t="s">
        <v>971</v>
      </c>
      <c r="V106" s="3" t="s">
        <v>10</v>
      </c>
    </row>
    <row r="107" spans="5:22" x14ac:dyDescent="0.2">
      <c r="E107" s="3" t="s">
        <v>973</v>
      </c>
      <c r="F107" s="3" t="s">
        <v>858</v>
      </c>
      <c r="G107" s="3" t="s">
        <v>44</v>
      </c>
      <c r="H107" s="3">
        <v>2530</v>
      </c>
      <c r="M107" s="3" t="s">
        <v>640</v>
      </c>
      <c r="N107" s="3" t="s">
        <v>543</v>
      </c>
      <c r="S107" s="3" t="s">
        <v>973</v>
      </c>
      <c r="T107" s="3" t="s">
        <v>1038</v>
      </c>
      <c r="U107" s="3" t="s">
        <v>973</v>
      </c>
      <c r="V107" s="3" t="s">
        <v>1001</v>
      </c>
    </row>
    <row r="108" spans="5:22" x14ac:dyDescent="0.2">
      <c r="E108" s="3" t="s">
        <v>353</v>
      </c>
      <c r="F108" s="3" t="s">
        <v>1262</v>
      </c>
      <c r="G108" s="3" t="s">
        <v>45</v>
      </c>
      <c r="H108" s="3">
        <v>2650</v>
      </c>
      <c r="M108" s="3" t="s">
        <v>641</v>
      </c>
      <c r="N108" s="3" t="s">
        <v>543</v>
      </c>
      <c r="S108" s="3" t="s">
        <v>353</v>
      </c>
      <c r="T108" s="3" t="s">
        <v>1451</v>
      </c>
      <c r="U108" s="3" t="s">
        <v>353</v>
      </c>
      <c r="V108" s="3" t="s">
        <v>1520</v>
      </c>
    </row>
    <row r="109" spans="5:22" x14ac:dyDescent="0.2">
      <c r="E109" s="3" t="s">
        <v>354</v>
      </c>
      <c r="F109" s="3" t="s">
        <v>1263</v>
      </c>
      <c r="G109" s="3" t="s">
        <v>975</v>
      </c>
      <c r="H109" s="3">
        <v>2790</v>
      </c>
      <c r="M109" s="3" t="s">
        <v>642</v>
      </c>
      <c r="N109" s="3" t="s">
        <v>543</v>
      </c>
      <c r="S109" s="3" t="s">
        <v>354</v>
      </c>
      <c r="T109" s="3" t="s">
        <v>1452</v>
      </c>
      <c r="U109" s="3" t="s">
        <v>354</v>
      </c>
      <c r="V109" s="3" t="s">
        <v>1521</v>
      </c>
    </row>
    <row r="110" spans="5:22" x14ac:dyDescent="0.2">
      <c r="E110" s="3" t="s">
        <v>355</v>
      </c>
      <c r="F110" s="3" t="s">
        <v>1264</v>
      </c>
      <c r="G110" s="3" t="s">
        <v>976</v>
      </c>
      <c r="H110" s="3">
        <v>2880</v>
      </c>
      <c r="M110" s="3" t="s">
        <v>643</v>
      </c>
      <c r="N110" s="3" t="s">
        <v>543</v>
      </c>
      <c r="S110" s="3" t="s">
        <v>355</v>
      </c>
      <c r="T110" s="3" t="s">
        <v>1453</v>
      </c>
      <c r="U110" s="3" t="s">
        <v>355</v>
      </c>
      <c r="V110" s="3" t="s">
        <v>1522</v>
      </c>
    </row>
    <row r="111" spans="5:22" x14ac:dyDescent="0.2">
      <c r="E111" s="3" t="s">
        <v>356</v>
      </c>
      <c r="F111" s="3" t="s">
        <v>1265</v>
      </c>
      <c r="G111" s="3" t="s">
        <v>977</v>
      </c>
      <c r="H111" s="3">
        <v>3020</v>
      </c>
      <c r="M111" s="3" t="s">
        <v>644</v>
      </c>
      <c r="N111" s="3" t="s">
        <v>543</v>
      </c>
      <c r="S111" s="3" t="s">
        <v>356</v>
      </c>
      <c r="T111" s="3" t="s">
        <v>1454</v>
      </c>
      <c r="U111" s="3" t="s">
        <v>356</v>
      </c>
      <c r="V111" s="3" t="s">
        <v>1523</v>
      </c>
    </row>
    <row r="112" spans="5:22" x14ac:dyDescent="0.2">
      <c r="E112" s="3" t="s">
        <v>357</v>
      </c>
      <c r="F112" s="3" t="s">
        <v>1266</v>
      </c>
      <c r="G112" s="3" t="s">
        <v>851</v>
      </c>
      <c r="H112" s="3" t="s">
        <v>1025</v>
      </c>
      <c r="M112" s="3" t="s">
        <v>645</v>
      </c>
      <c r="N112" s="3" t="s">
        <v>543</v>
      </c>
      <c r="S112" s="3" t="s">
        <v>357</v>
      </c>
      <c r="T112" s="3" t="s">
        <v>1455</v>
      </c>
      <c r="U112" s="3" t="s">
        <v>357</v>
      </c>
      <c r="V112" s="3" t="s">
        <v>1524</v>
      </c>
    </row>
    <row r="113" spans="5:22" x14ac:dyDescent="0.2">
      <c r="E113" s="3" t="s">
        <v>358</v>
      </c>
      <c r="F113" s="3" t="s">
        <v>1267</v>
      </c>
      <c r="G113" s="3" t="s">
        <v>852</v>
      </c>
      <c r="H113" s="3" t="s">
        <v>909</v>
      </c>
      <c r="M113" s="3" t="s">
        <v>646</v>
      </c>
      <c r="N113" s="3" t="s">
        <v>543</v>
      </c>
      <c r="S113" s="3" t="s">
        <v>358</v>
      </c>
      <c r="T113" s="3">
        <v>0</v>
      </c>
      <c r="U113" s="3" t="s">
        <v>358</v>
      </c>
      <c r="V113" s="3">
        <v>100</v>
      </c>
    </row>
    <row r="114" spans="5:22" x14ac:dyDescent="0.2">
      <c r="E114" s="3" t="s">
        <v>359</v>
      </c>
      <c r="F114" s="3" t="s">
        <v>1268</v>
      </c>
      <c r="G114" s="3" t="s">
        <v>853</v>
      </c>
      <c r="H114" s="3" t="s">
        <v>972</v>
      </c>
      <c r="M114" s="3" t="s">
        <v>647</v>
      </c>
      <c r="N114" s="3" t="s">
        <v>543</v>
      </c>
      <c r="S114" s="3" t="s">
        <v>359</v>
      </c>
      <c r="T114" s="3">
        <v>100</v>
      </c>
      <c r="U114" s="3" t="s">
        <v>359</v>
      </c>
      <c r="V114" s="3">
        <v>0</v>
      </c>
    </row>
    <row r="115" spans="5:22" x14ac:dyDescent="0.2">
      <c r="E115" s="3" t="s">
        <v>360</v>
      </c>
      <c r="F115" s="3" t="s">
        <v>1269</v>
      </c>
      <c r="G115" s="3" t="s">
        <v>854</v>
      </c>
      <c r="H115" s="3" t="s">
        <v>1002</v>
      </c>
      <c r="M115" s="3" t="s">
        <v>648</v>
      </c>
      <c r="N115" s="3" t="s">
        <v>543</v>
      </c>
      <c r="S115" s="3" t="s">
        <v>360</v>
      </c>
      <c r="T115" s="3" t="s">
        <v>1456</v>
      </c>
      <c r="U115" s="3" t="s">
        <v>360</v>
      </c>
      <c r="V115" s="3" t="s">
        <v>1525</v>
      </c>
    </row>
    <row r="116" spans="5:22" x14ac:dyDescent="0.2">
      <c r="E116" s="3" t="s">
        <v>361</v>
      </c>
      <c r="F116" s="3" t="s">
        <v>1270</v>
      </c>
      <c r="G116" s="3" t="s">
        <v>855</v>
      </c>
      <c r="H116" s="3" t="s">
        <v>11</v>
      </c>
      <c r="M116" s="3" t="s">
        <v>649</v>
      </c>
      <c r="N116" s="3" t="s">
        <v>543</v>
      </c>
      <c r="S116" s="3" t="s">
        <v>361</v>
      </c>
      <c r="T116" s="3" t="s">
        <v>1457</v>
      </c>
      <c r="U116" s="3" t="s">
        <v>361</v>
      </c>
      <c r="V116" s="3" t="s">
        <v>1526</v>
      </c>
    </row>
    <row r="117" spans="5:22" x14ac:dyDescent="0.2">
      <c r="E117" s="3" t="s">
        <v>362</v>
      </c>
      <c r="F117" s="3" t="s">
        <v>1271</v>
      </c>
      <c r="G117" s="3" t="s">
        <v>856</v>
      </c>
      <c r="H117" s="3" t="s">
        <v>1295</v>
      </c>
      <c r="M117" s="3" t="s">
        <v>650</v>
      </c>
      <c r="N117" s="3" t="s">
        <v>543</v>
      </c>
      <c r="S117" s="3" t="s">
        <v>362</v>
      </c>
      <c r="T117" s="3" t="s">
        <v>1458</v>
      </c>
      <c r="U117" s="3" t="s">
        <v>362</v>
      </c>
      <c r="V117" s="3" t="s">
        <v>1527</v>
      </c>
    </row>
    <row r="118" spans="5:22" x14ac:dyDescent="0.2">
      <c r="E118" s="3" t="s">
        <v>363</v>
      </c>
      <c r="F118" s="3" t="s">
        <v>1272</v>
      </c>
      <c r="G118" s="3" t="s">
        <v>857</v>
      </c>
      <c r="H118" s="3" t="s">
        <v>858</v>
      </c>
      <c r="M118" s="3" t="s">
        <v>651</v>
      </c>
      <c r="N118" s="3" t="s">
        <v>543</v>
      </c>
      <c r="S118" s="3" t="s">
        <v>363</v>
      </c>
      <c r="T118" s="3" t="s">
        <v>1459</v>
      </c>
      <c r="U118" s="3" t="s">
        <v>363</v>
      </c>
      <c r="V118" s="3" t="s">
        <v>1528</v>
      </c>
    </row>
    <row r="119" spans="5:22" x14ac:dyDescent="0.2">
      <c r="E119" s="3" t="s">
        <v>978</v>
      </c>
      <c r="F119" s="3" t="s">
        <v>1273</v>
      </c>
      <c r="G119" s="3" t="s">
        <v>859</v>
      </c>
      <c r="H119" s="3" t="s">
        <v>1296</v>
      </c>
      <c r="M119" s="3" t="s">
        <v>652</v>
      </c>
      <c r="N119" s="3" t="s">
        <v>543</v>
      </c>
      <c r="S119" s="3" t="s">
        <v>978</v>
      </c>
      <c r="T119" s="3" t="s">
        <v>1460</v>
      </c>
      <c r="U119" s="3" t="s">
        <v>978</v>
      </c>
      <c r="V119" s="3" t="s">
        <v>1529</v>
      </c>
    </row>
    <row r="120" spans="5:22" x14ac:dyDescent="0.2">
      <c r="E120" s="3" t="s">
        <v>364</v>
      </c>
      <c r="F120" s="3" t="s">
        <v>1274</v>
      </c>
      <c r="G120" s="3" t="s">
        <v>860</v>
      </c>
      <c r="H120" s="3" t="s">
        <v>1297</v>
      </c>
      <c r="M120" s="3" t="s">
        <v>653</v>
      </c>
      <c r="N120" s="3" t="s">
        <v>543</v>
      </c>
      <c r="S120" s="3" t="s">
        <v>364</v>
      </c>
      <c r="T120" s="3" t="s">
        <v>1461</v>
      </c>
      <c r="U120" s="3" t="s">
        <v>364</v>
      </c>
      <c r="V120" s="3" t="s">
        <v>1530</v>
      </c>
    </row>
    <row r="121" spans="5:22" x14ac:dyDescent="0.2">
      <c r="E121" s="3" t="s">
        <v>365</v>
      </c>
      <c r="F121" s="3" t="s">
        <v>1275</v>
      </c>
      <c r="G121" s="3" t="s">
        <v>861</v>
      </c>
      <c r="H121" s="3" t="s">
        <v>7</v>
      </c>
      <c r="M121" s="3" t="s">
        <v>654</v>
      </c>
      <c r="N121" s="3" t="s">
        <v>543</v>
      </c>
      <c r="S121" s="3" t="s">
        <v>365</v>
      </c>
      <c r="T121" s="3" t="s">
        <v>1462</v>
      </c>
      <c r="U121" s="3" t="s">
        <v>365</v>
      </c>
      <c r="V121" s="3" t="s">
        <v>1531</v>
      </c>
    </row>
    <row r="122" spans="5:22" x14ac:dyDescent="0.2">
      <c r="E122" s="3" t="s">
        <v>366</v>
      </c>
      <c r="F122" s="3" t="s">
        <v>1276</v>
      </c>
      <c r="G122" s="3" t="s">
        <v>862</v>
      </c>
      <c r="H122" s="3" t="s">
        <v>907</v>
      </c>
      <c r="M122" s="3" t="s">
        <v>655</v>
      </c>
      <c r="N122" s="3" t="s">
        <v>543</v>
      </c>
      <c r="S122" s="3" t="s">
        <v>366</v>
      </c>
      <c r="T122" s="3" t="s">
        <v>1463</v>
      </c>
      <c r="U122" s="3" t="s">
        <v>366</v>
      </c>
      <c r="V122" s="3" t="s">
        <v>1532</v>
      </c>
    </row>
    <row r="123" spans="5:22" x14ac:dyDescent="0.2">
      <c r="E123" s="3" t="s">
        <v>979</v>
      </c>
      <c r="F123" s="3" t="s">
        <v>1277</v>
      </c>
      <c r="G123" s="3" t="s">
        <v>863</v>
      </c>
      <c r="H123" s="3" t="s">
        <v>904</v>
      </c>
      <c r="M123" s="3" t="s">
        <v>656</v>
      </c>
      <c r="N123" s="3" t="s">
        <v>543</v>
      </c>
      <c r="S123" s="3" t="s">
        <v>979</v>
      </c>
      <c r="T123" s="3" t="s">
        <v>1464</v>
      </c>
      <c r="U123" s="3" t="s">
        <v>979</v>
      </c>
      <c r="V123" s="3" t="s">
        <v>1533</v>
      </c>
    </row>
    <row r="124" spans="5:22" x14ac:dyDescent="0.2">
      <c r="E124" s="3" t="s">
        <v>980</v>
      </c>
      <c r="F124" s="3" t="s">
        <v>1278</v>
      </c>
      <c r="G124" s="3" t="s">
        <v>864</v>
      </c>
      <c r="H124" s="3" t="s">
        <v>1038</v>
      </c>
      <c r="M124" s="3" t="s">
        <v>657</v>
      </c>
      <c r="N124" s="3" t="s">
        <v>543</v>
      </c>
      <c r="S124" s="3" t="s">
        <v>980</v>
      </c>
      <c r="T124" s="3" t="s">
        <v>1465</v>
      </c>
      <c r="U124" s="3" t="s">
        <v>980</v>
      </c>
      <c r="V124" s="3" t="s">
        <v>1534</v>
      </c>
    </row>
    <row r="125" spans="5:22" x14ac:dyDescent="0.2">
      <c r="E125" s="3" t="s">
        <v>981</v>
      </c>
      <c r="F125" s="3" t="s">
        <v>1279</v>
      </c>
      <c r="G125" s="3" t="s">
        <v>865</v>
      </c>
      <c r="H125" s="3" t="s">
        <v>992</v>
      </c>
      <c r="M125" s="3" t="s">
        <v>658</v>
      </c>
      <c r="N125" s="3" t="s">
        <v>543</v>
      </c>
      <c r="S125" s="3" t="s">
        <v>981</v>
      </c>
      <c r="T125" s="3" t="s">
        <v>1466</v>
      </c>
      <c r="U125" s="3" t="s">
        <v>981</v>
      </c>
      <c r="V125" s="3" t="s">
        <v>1535</v>
      </c>
    </row>
    <row r="126" spans="5:22" x14ac:dyDescent="0.2">
      <c r="E126" s="3" t="s">
        <v>367</v>
      </c>
      <c r="F126" s="3" t="s">
        <v>1280</v>
      </c>
      <c r="G126" s="3" t="s">
        <v>866</v>
      </c>
      <c r="H126" s="3" t="s">
        <v>1035</v>
      </c>
      <c r="M126" s="3" t="s">
        <v>659</v>
      </c>
      <c r="N126" s="3" t="s">
        <v>543</v>
      </c>
      <c r="S126" s="3" t="s">
        <v>367</v>
      </c>
      <c r="T126" s="3">
        <v>23</v>
      </c>
      <c r="U126" s="3" t="s">
        <v>367</v>
      </c>
      <c r="V126" s="3" t="s">
        <v>1080</v>
      </c>
    </row>
    <row r="127" spans="5:22" x14ac:dyDescent="0.2">
      <c r="E127" s="3" t="s">
        <v>368</v>
      </c>
      <c r="F127" s="3" t="s">
        <v>1081</v>
      </c>
      <c r="G127" s="3" t="s">
        <v>867</v>
      </c>
      <c r="H127" s="3" t="s">
        <v>1005</v>
      </c>
      <c r="M127" s="3" t="s">
        <v>660</v>
      </c>
      <c r="N127" s="3" t="s">
        <v>543</v>
      </c>
      <c r="S127" s="3" t="s">
        <v>368</v>
      </c>
      <c r="T127" s="3" t="s">
        <v>1467</v>
      </c>
      <c r="U127" s="3" t="s">
        <v>368</v>
      </c>
      <c r="V127" s="3">
        <v>10</v>
      </c>
    </row>
    <row r="128" spans="5:22" x14ac:dyDescent="0.2">
      <c r="E128" s="3" t="s">
        <v>369</v>
      </c>
      <c r="F128" s="3" t="s">
        <v>1281</v>
      </c>
      <c r="G128" s="3" t="s">
        <v>868</v>
      </c>
      <c r="H128" s="3" t="s">
        <v>1027</v>
      </c>
      <c r="M128" s="3" t="s">
        <v>661</v>
      </c>
      <c r="N128" s="3" t="s">
        <v>543</v>
      </c>
      <c r="S128" s="3" t="s">
        <v>369</v>
      </c>
      <c r="T128" s="3" t="s">
        <v>1468</v>
      </c>
      <c r="U128" s="3" t="s">
        <v>369</v>
      </c>
      <c r="V128" s="3" t="s">
        <v>1536</v>
      </c>
    </row>
    <row r="129" spans="5:22" x14ac:dyDescent="0.2">
      <c r="E129" s="3" t="s">
        <v>370</v>
      </c>
      <c r="F129" s="3" t="s">
        <v>1226</v>
      </c>
      <c r="G129" s="3" t="s">
        <v>869</v>
      </c>
      <c r="H129" s="3">
        <v>1</v>
      </c>
      <c r="M129" s="3" t="s">
        <v>662</v>
      </c>
      <c r="N129" s="3" t="s">
        <v>543</v>
      </c>
      <c r="S129" s="3" t="s">
        <v>370</v>
      </c>
      <c r="T129" s="3">
        <v>0</v>
      </c>
      <c r="U129" s="3" t="s">
        <v>370</v>
      </c>
      <c r="V129" s="3" t="s">
        <v>1226</v>
      </c>
    </row>
    <row r="130" spans="5:22" x14ac:dyDescent="0.2">
      <c r="E130" s="3" t="s">
        <v>371</v>
      </c>
      <c r="F130" s="3" t="s">
        <v>1282</v>
      </c>
      <c r="G130" s="3" t="s">
        <v>870</v>
      </c>
      <c r="H130" s="3" t="s">
        <v>1039</v>
      </c>
      <c r="M130" s="3" t="s">
        <v>663</v>
      </c>
      <c r="N130" s="3" t="s">
        <v>543</v>
      </c>
      <c r="S130" s="3" t="s">
        <v>371</v>
      </c>
      <c r="T130" s="3" t="s">
        <v>1282</v>
      </c>
      <c r="U130" s="3" t="s">
        <v>371</v>
      </c>
      <c r="V130" s="3">
        <v>0</v>
      </c>
    </row>
    <row r="131" spans="5:22" x14ac:dyDescent="0.2">
      <c r="E131" s="3" t="s">
        <v>372</v>
      </c>
      <c r="F131" s="3" t="s">
        <v>2</v>
      </c>
      <c r="G131" s="3" t="s">
        <v>871</v>
      </c>
      <c r="H131" s="3" t="s">
        <v>11</v>
      </c>
      <c r="M131" s="3" t="s">
        <v>664</v>
      </c>
      <c r="N131" s="3" t="s">
        <v>543</v>
      </c>
      <c r="S131" s="3" t="s">
        <v>372</v>
      </c>
      <c r="T131" s="3" t="s">
        <v>1032</v>
      </c>
      <c r="U131" s="3" t="s">
        <v>372</v>
      </c>
      <c r="V131" s="3" t="s">
        <v>1225</v>
      </c>
    </row>
    <row r="132" spans="5:22" x14ac:dyDescent="0.2">
      <c r="E132" s="3" t="s">
        <v>373</v>
      </c>
      <c r="F132" s="3" t="s">
        <v>1283</v>
      </c>
      <c r="G132" s="3" t="s">
        <v>872</v>
      </c>
      <c r="H132" s="3" t="s">
        <v>930</v>
      </c>
      <c r="M132" s="3" t="s">
        <v>665</v>
      </c>
      <c r="N132" s="3" t="s">
        <v>543</v>
      </c>
      <c r="S132" s="3" t="s">
        <v>373</v>
      </c>
      <c r="T132" s="3" t="s">
        <v>1216</v>
      </c>
      <c r="U132" s="3" t="s">
        <v>373</v>
      </c>
      <c r="V132" s="3" t="s">
        <v>29</v>
      </c>
    </row>
    <row r="133" spans="5:22" x14ac:dyDescent="0.2">
      <c r="E133" s="3" t="s">
        <v>374</v>
      </c>
      <c r="F133" s="3" t="s">
        <v>1282</v>
      </c>
      <c r="G133" s="3" t="s">
        <v>984</v>
      </c>
      <c r="H133" s="3" t="s">
        <v>1034</v>
      </c>
      <c r="M133" s="3" t="s">
        <v>666</v>
      </c>
      <c r="N133" s="3" t="s">
        <v>543</v>
      </c>
      <c r="S133" s="3" t="s">
        <v>374</v>
      </c>
      <c r="T133" s="3" t="s">
        <v>1469</v>
      </c>
      <c r="U133" s="3" t="s">
        <v>374</v>
      </c>
      <c r="V133" s="3" t="s">
        <v>1518</v>
      </c>
    </row>
    <row r="134" spans="5:22" x14ac:dyDescent="0.2">
      <c r="E134" s="3" t="s">
        <v>375</v>
      </c>
      <c r="F134" s="3" t="s">
        <v>1069</v>
      </c>
      <c r="G134" s="3" t="s">
        <v>873</v>
      </c>
      <c r="H134" s="3" t="s">
        <v>1293</v>
      </c>
      <c r="M134" s="3" t="s">
        <v>667</v>
      </c>
      <c r="N134" s="3" t="s">
        <v>543</v>
      </c>
      <c r="S134" s="3" t="s">
        <v>375</v>
      </c>
      <c r="T134" s="3" t="s">
        <v>1470</v>
      </c>
      <c r="U134" s="3" t="s">
        <v>375</v>
      </c>
      <c r="V134" s="3" t="s">
        <v>965</v>
      </c>
    </row>
    <row r="135" spans="5:22" x14ac:dyDescent="0.2">
      <c r="E135" s="3" t="s">
        <v>985</v>
      </c>
      <c r="F135" s="3" t="s">
        <v>1282</v>
      </c>
      <c r="G135" s="3" t="s">
        <v>874</v>
      </c>
      <c r="H135" s="3" t="s">
        <v>911</v>
      </c>
      <c r="M135" s="3" t="s">
        <v>668</v>
      </c>
      <c r="N135" s="3" t="s">
        <v>543</v>
      </c>
      <c r="S135" s="3" t="s">
        <v>985</v>
      </c>
      <c r="T135" s="3" t="s">
        <v>1471</v>
      </c>
      <c r="U135" s="3" t="s">
        <v>985</v>
      </c>
      <c r="V135" s="3" t="s">
        <v>1255</v>
      </c>
    </row>
    <row r="136" spans="5:22" x14ac:dyDescent="0.2">
      <c r="E136" s="3" t="s">
        <v>376</v>
      </c>
      <c r="F136" s="3" t="s">
        <v>1284</v>
      </c>
      <c r="G136" s="3" t="s">
        <v>875</v>
      </c>
      <c r="H136" s="3" t="s">
        <v>906</v>
      </c>
      <c r="M136" s="3" t="s">
        <v>669</v>
      </c>
      <c r="N136" s="3" t="s">
        <v>543</v>
      </c>
      <c r="S136" s="3" t="s">
        <v>376</v>
      </c>
      <c r="T136" s="3" t="s">
        <v>1472</v>
      </c>
      <c r="U136" s="3" t="s">
        <v>376</v>
      </c>
      <c r="V136" s="3" t="s">
        <v>910</v>
      </c>
    </row>
    <row r="137" spans="5:22" x14ac:dyDescent="0.2">
      <c r="E137" s="3" t="s">
        <v>377</v>
      </c>
      <c r="F137" s="3" t="s">
        <v>9</v>
      </c>
      <c r="G137" s="3" t="s">
        <v>986</v>
      </c>
      <c r="H137" s="3">
        <v>3</v>
      </c>
      <c r="M137" s="3" t="s">
        <v>670</v>
      </c>
      <c r="N137" s="3" t="s">
        <v>543</v>
      </c>
      <c r="S137" s="3" t="s">
        <v>377</v>
      </c>
      <c r="T137" s="3" t="s">
        <v>1473</v>
      </c>
      <c r="U137" s="3" t="s">
        <v>377</v>
      </c>
      <c r="V137" s="3" t="s">
        <v>1220</v>
      </c>
    </row>
    <row r="138" spans="5:22" x14ac:dyDescent="0.2">
      <c r="E138" s="3" t="s">
        <v>378</v>
      </c>
      <c r="F138" s="3" t="s">
        <v>5</v>
      </c>
      <c r="G138" s="3" t="s">
        <v>987</v>
      </c>
      <c r="H138" s="3" t="s">
        <v>903</v>
      </c>
      <c r="M138" s="3" t="s">
        <v>671</v>
      </c>
      <c r="N138" s="3" t="s">
        <v>543</v>
      </c>
      <c r="S138" s="3" t="s">
        <v>378</v>
      </c>
      <c r="T138" s="3" t="s">
        <v>1474</v>
      </c>
      <c r="U138" s="3" t="s">
        <v>378</v>
      </c>
      <c r="V138" s="3" t="s">
        <v>1478</v>
      </c>
    </row>
    <row r="139" spans="5:22" x14ac:dyDescent="0.2">
      <c r="E139" s="3" t="s">
        <v>988</v>
      </c>
      <c r="F139" s="3" t="s">
        <v>1258</v>
      </c>
      <c r="G139" s="3" t="s">
        <v>989</v>
      </c>
      <c r="H139" s="3" t="s">
        <v>907</v>
      </c>
      <c r="M139" s="3" t="s">
        <v>672</v>
      </c>
      <c r="N139" s="3" t="s">
        <v>543</v>
      </c>
      <c r="S139" s="3" t="s">
        <v>988</v>
      </c>
      <c r="T139" s="3" t="s">
        <v>1475</v>
      </c>
      <c r="U139" s="3" t="s">
        <v>988</v>
      </c>
      <c r="V139" s="3" t="s">
        <v>1037</v>
      </c>
    </row>
    <row r="140" spans="5:22" x14ac:dyDescent="0.2">
      <c r="E140" s="3" t="s">
        <v>990</v>
      </c>
      <c r="F140" s="3">
        <v>16</v>
      </c>
      <c r="G140" s="3" t="s">
        <v>809</v>
      </c>
      <c r="H140" s="3">
        <v>1266</v>
      </c>
      <c r="M140" s="3" t="s">
        <v>673</v>
      </c>
      <c r="N140" s="3" t="s">
        <v>543</v>
      </c>
      <c r="S140" s="3" t="s">
        <v>990</v>
      </c>
      <c r="T140" s="3" t="s">
        <v>1476</v>
      </c>
      <c r="U140" s="3" t="s">
        <v>990</v>
      </c>
      <c r="V140" s="3" t="s">
        <v>30</v>
      </c>
    </row>
    <row r="141" spans="5:22" x14ac:dyDescent="0.2">
      <c r="E141" s="3" t="s">
        <v>991</v>
      </c>
      <c r="F141" s="3" t="s">
        <v>1285</v>
      </c>
      <c r="M141" s="3" t="s">
        <v>674</v>
      </c>
      <c r="N141" s="3" t="s">
        <v>543</v>
      </c>
      <c r="S141" s="3" t="s">
        <v>991</v>
      </c>
      <c r="T141" s="3" t="s">
        <v>1477</v>
      </c>
      <c r="U141" s="3" t="s">
        <v>991</v>
      </c>
      <c r="V141" s="3" t="s">
        <v>1</v>
      </c>
    </row>
    <row r="142" spans="5:22" x14ac:dyDescent="0.2">
      <c r="E142" s="3" t="s">
        <v>379</v>
      </c>
      <c r="F142" s="3" t="s">
        <v>1286</v>
      </c>
      <c r="M142" s="3" t="s">
        <v>675</v>
      </c>
      <c r="N142" s="3" t="s">
        <v>543</v>
      </c>
      <c r="S142" s="3" t="s">
        <v>379</v>
      </c>
      <c r="T142" s="3" t="s">
        <v>1250</v>
      </c>
      <c r="U142" s="3" t="s">
        <v>379</v>
      </c>
      <c r="V142" s="3" t="s">
        <v>1084</v>
      </c>
    </row>
    <row r="143" spans="5:22" x14ac:dyDescent="0.2">
      <c r="E143" s="3" t="s">
        <v>380</v>
      </c>
      <c r="F143" s="3" t="s">
        <v>0</v>
      </c>
      <c r="M143" s="3" t="s">
        <v>676</v>
      </c>
      <c r="N143" s="3" t="s">
        <v>543</v>
      </c>
      <c r="S143" s="3" t="s">
        <v>380</v>
      </c>
      <c r="T143" s="3" t="s">
        <v>995</v>
      </c>
      <c r="U143" s="3" t="s">
        <v>380</v>
      </c>
      <c r="V143" s="3" t="s">
        <v>957</v>
      </c>
    </row>
    <row r="144" spans="5:22" x14ac:dyDescent="0.2">
      <c r="E144" s="3" t="s">
        <v>381</v>
      </c>
      <c r="F144" s="3">
        <v>5</v>
      </c>
      <c r="M144" s="3" t="s">
        <v>677</v>
      </c>
      <c r="N144" s="3" t="s">
        <v>543</v>
      </c>
      <c r="S144" s="3" t="s">
        <v>381</v>
      </c>
      <c r="T144" s="3">
        <v>6</v>
      </c>
      <c r="U144" s="3" t="s">
        <v>381</v>
      </c>
      <c r="V144" s="3" t="s">
        <v>1005</v>
      </c>
    </row>
    <row r="145" spans="5:22" x14ac:dyDescent="0.2">
      <c r="E145" s="3" t="s">
        <v>382</v>
      </c>
      <c r="F145" s="3" t="s">
        <v>1031</v>
      </c>
      <c r="M145" s="3" t="s">
        <v>678</v>
      </c>
      <c r="N145" s="3" t="s">
        <v>543</v>
      </c>
      <c r="S145" s="3" t="s">
        <v>382</v>
      </c>
      <c r="T145" s="3">
        <v>0</v>
      </c>
      <c r="U145" s="3" t="s">
        <v>382</v>
      </c>
      <c r="V145" s="3" t="s">
        <v>1031</v>
      </c>
    </row>
    <row r="146" spans="5:22" x14ac:dyDescent="0.2">
      <c r="E146" s="3" t="s">
        <v>383</v>
      </c>
      <c r="F146" s="3" t="s">
        <v>997</v>
      </c>
      <c r="M146" s="3" t="s">
        <v>679</v>
      </c>
      <c r="N146" s="3" t="s">
        <v>543</v>
      </c>
      <c r="S146" s="3" t="s">
        <v>383</v>
      </c>
      <c r="T146" s="3" t="s">
        <v>997</v>
      </c>
      <c r="U146" s="3" t="s">
        <v>383</v>
      </c>
      <c r="V146" s="3">
        <v>0</v>
      </c>
    </row>
    <row r="147" spans="5:22" x14ac:dyDescent="0.2">
      <c r="E147" s="3" t="s">
        <v>384</v>
      </c>
      <c r="F147" s="3" t="s">
        <v>904</v>
      </c>
      <c r="M147" s="3" t="s">
        <v>680</v>
      </c>
      <c r="N147" s="3" t="s">
        <v>543</v>
      </c>
      <c r="S147" s="3" t="s">
        <v>384</v>
      </c>
      <c r="T147" s="3" t="s">
        <v>993</v>
      </c>
      <c r="U147" s="3" t="s">
        <v>384</v>
      </c>
      <c r="V147" s="3" t="s">
        <v>907</v>
      </c>
    </row>
    <row r="148" spans="5:22" x14ac:dyDescent="0.2">
      <c r="E148" s="3" t="s">
        <v>385</v>
      </c>
      <c r="F148" s="3" t="s">
        <v>7</v>
      </c>
      <c r="M148" s="3" t="s">
        <v>681</v>
      </c>
      <c r="N148" s="3" t="s">
        <v>543</v>
      </c>
      <c r="S148" s="3" t="s">
        <v>385</v>
      </c>
      <c r="T148" s="3" t="s">
        <v>3</v>
      </c>
      <c r="U148" s="3" t="s">
        <v>385</v>
      </c>
      <c r="V148" s="3" t="s">
        <v>1537</v>
      </c>
    </row>
    <row r="149" spans="5:22" x14ac:dyDescent="0.2">
      <c r="E149" s="3" t="s">
        <v>386</v>
      </c>
      <c r="F149" s="3" t="s">
        <v>1004</v>
      </c>
      <c r="M149" s="3" t="s">
        <v>682</v>
      </c>
      <c r="N149" s="3" t="s">
        <v>543</v>
      </c>
      <c r="S149" s="3" t="s">
        <v>386</v>
      </c>
      <c r="T149" s="3" t="s">
        <v>1478</v>
      </c>
      <c r="U149" s="3" t="s">
        <v>386</v>
      </c>
      <c r="V149" s="3" t="s">
        <v>1226</v>
      </c>
    </row>
    <row r="150" spans="5:22" x14ac:dyDescent="0.2">
      <c r="E150" s="3" t="s">
        <v>387</v>
      </c>
      <c r="F150" s="3" t="s">
        <v>11</v>
      </c>
      <c r="M150" s="3" t="s">
        <v>683</v>
      </c>
      <c r="N150" s="3" t="s">
        <v>543</v>
      </c>
      <c r="S150" s="3" t="s">
        <v>387</v>
      </c>
      <c r="T150" s="3" t="s">
        <v>910</v>
      </c>
      <c r="U150" s="3" t="s">
        <v>387</v>
      </c>
      <c r="V150" s="3" t="s">
        <v>1024</v>
      </c>
    </row>
    <row r="151" spans="5:22" x14ac:dyDescent="0.2">
      <c r="E151" s="3" t="s">
        <v>996</v>
      </c>
      <c r="F151" s="3" t="s">
        <v>997</v>
      </c>
      <c r="M151" s="3" t="s">
        <v>684</v>
      </c>
      <c r="N151" s="3" t="s">
        <v>543</v>
      </c>
      <c r="S151" s="3" t="s">
        <v>996</v>
      </c>
      <c r="T151" s="3" t="s">
        <v>1030</v>
      </c>
      <c r="U151" s="3" t="s">
        <v>996</v>
      </c>
      <c r="V151" s="3" t="s">
        <v>974</v>
      </c>
    </row>
    <row r="152" spans="5:22" x14ac:dyDescent="0.2">
      <c r="E152" s="3" t="s">
        <v>388</v>
      </c>
      <c r="F152" s="3">
        <v>9</v>
      </c>
      <c r="M152" s="3" t="s">
        <v>685</v>
      </c>
      <c r="N152" s="3" t="s">
        <v>543</v>
      </c>
      <c r="S152" s="3" t="s">
        <v>388</v>
      </c>
      <c r="T152" s="3">
        <v>10</v>
      </c>
      <c r="U152" s="3" t="s">
        <v>388</v>
      </c>
      <c r="V152" s="3" t="s">
        <v>1</v>
      </c>
    </row>
    <row r="153" spans="5:22" x14ac:dyDescent="0.2">
      <c r="E153" s="3" t="s">
        <v>389</v>
      </c>
      <c r="F153" s="3" t="s">
        <v>1</v>
      </c>
      <c r="M153" s="3" t="s">
        <v>686</v>
      </c>
      <c r="N153" s="3" t="s">
        <v>543</v>
      </c>
      <c r="S153" s="3" t="s">
        <v>389</v>
      </c>
      <c r="T153" s="3" t="s">
        <v>1030</v>
      </c>
      <c r="U153" s="3" t="s">
        <v>389</v>
      </c>
      <c r="V153" s="3" t="s">
        <v>1038</v>
      </c>
    </row>
    <row r="154" spans="5:22" x14ac:dyDescent="0.2">
      <c r="E154" s="3" t="s">
        <v>390</v>
      </c>
      <c r="F154" s="3" t="s">
        <v>983</v>
      </c>
      <c r="M154" s="3" t="s">
        <v>687</v>
      </c>
      <c r="N154" s="3" t="s">
        <v>543</v>
      </c>
      <c r="S154" s="3" t="s">
        <v>390</v>
      </c>
      <c r="T154" s="3">
        <v>11</v>
      </c>
      <c r="U154" s="3" t="s">
        <v>390</v>
      </c>
      <c r="V154" s="3" t="s">
        <v>930</v>
      </c>
    </row>
    <row r="155" spans="5:22" x14ac:dyDescent="0.2">
      <c r="E155" s="3" t="s">
        <v>998</v>
      </c>
      <c r="F155" s="3" t="s">
        <v>29</v>
      </c>
      <c r="M155" s="3" t="s">
        <v>688</v>
      </c>
      <c r="N155" s="3" t="s">
        <v>543</v>
      </c>
      <c r="S155" s="3" t="s">
        <v>998</v>
      </c>
      <c r="T155" s="3" t="s">
        <v>79</v>
      </c>
      <c r="U155" s="3" t="s">
        <v>998</v>
      </c>
      <c r="V155" s="3" t="s">
        <v>32</v>
      </c>
    </row>
    <row r="156" spans="5:22" x14ac:dyDescent="0.2">
      <c r="E156" s="3" t="s">
        <v>999</v>
      </c>
      <c r="F156" s="3">
        <v>8</v>
      </c>
      <c r="M156" s="3" t="s">
        <v>689</v>
      </c>
      <c r="N156" s="3" t="s">
        <v>543</v>
      </c>
      <c r="S156" s="3" t="s">
        <v>999</v>
      </c>
      <c r="T156" s="3" t="s">
        <v>80</v>
      </c>
      <c r="U156" s="3" t="s">
        <v>999</v>
      </c>
      <c r="V156" s="3">
        <v>6</v>
      </c>
    </row>
    <row r="157" spans="5:22" x14ac:dyDescent="0.2">
      <c r="E157" s="3" t="s">
        <v>1000</v>
      </c>
      <c r="F157" s="3">
        <v>6</v>
      </c>
      <c r="M157" s="3" t="s">
        <v>690</v>
      </c>
      <c r="N157" s="3" t="s">
        <v>543</v>
      </c>
      <c r="S157" s="3" t="s">
        <v>1000</v>
      </c>
      <c r="T157" s="3" t="s">
        <v>11</v>
      </c>
      <c r="U157" s="3" t="s">
        <v>1000</v>
      </c>
      <c r="V157" s="3" t="s">
        <v>1035</v>
      </c>
    </row>
    <row r="158" spans="5:22" x14ac:dyDescent="0.2">
      <c r="E158" s="3" t="s">
        <v>809</v>
      </c>
      <c r="F158" s="3">
        <v>1266</v>
      </c>
      <c r="M158" s="3" t="s">
        <v>691</v>
      </c>
      <c r="N158" s="3" t="s">
        <v>543</v>
      </c>
      <c r="S158" s="3" t="s">
        <v>809</v>
      </c>
      <c r="T158" s="3">
        <v>1266</v>
      </c>
      <c r="U158" s="3" t="s">
        <v>809</v>
      </c>
      <c r="V158" s="3">
        <v>1266</v>
      </c>
    </row>
    <row r="159" spans="5:22" x14ac:dyDescent="0.2">
      <c r="M159" s="3" t="s">
        <v>692</v>
      </c>
      <c r="N159" s="3" t="s">
        <v>543</v>
      </c>
    </row>
    <row r="160" spans="5:22" x14ac:dyDescent="0.2">
      <c r="M160" s="3" t="s">
        <v>693</v>
      </c>
      <c r="N160" s="3">
        <v>1266</v>
      </c>
    </row>
    <row r="161" spans="13:14" x14ac:dyDescent="0.2">
      <c r="M161" s="3" t="s">
        <v>694</v>
      </c>
      <c r="N161" s="3">
        <v>5544</v>
      </c>
    </row>
    <row r="162" spans="13:14" x14ac:dyDescent="0.2">
      <c r="M162" s="3" t="s">
        <v>695</v>
      </c>
      <c r="N162" s="3" t="s">
        <v>543</v>
      </c>
    </row>
    <row r="163" spans="13:14" x14ac:dyDescent="0.2">
      <c r="M163" s="3" t="s">
        <v>696</v>
      </c>
      <c r="N163" s="3" t="s">
        <v>543</v>
      </c>
    </row>
    <row r="164" spans="13:14" x14ac:dyDescent="0.2">
      <c r="M164" s="3" t="s">
        <v>697</v>
      </c>
      <c r="N164" s="3" t="s">
        <v>543</v>
      </c>
    </row>
    <row r="165" spans="13:14" x14ac:dyDescent="0.2">
      <c r="M165" s="3" t="s">
        <v>698</v>
      </c>
      <c r="N165" s="3" t="s">
        <v>543</v>
      </c>
    </row>
    <row r="166" spans="13:14" x14ac:dyDescent="0.2">
      <c r="M166" s="3" t="s">
        <v>699</v>
      </c>
      <c r="N166" s="3" t="s">
        <v>543</v>
      </c>
    </row>
    <row r="167" spans="13:14" x14ac:dyDescent="0.2">
      <c r="M167" s="3" t="s">
        <v>700</v>
      </c>
      <c r="N167" s="3" t="s">
        <v>543</v>
      </c>
    </row>
    <row r="168" spans="13:14" x14ac:dyDescent="0.2">
      <c r="M168" s="3" t="s">
        <v>701</v>
      </c>
      <c r="N168" s="3" t="s">
        <v>543</v>
      </c>
    </row>
    <row r="169" spans="13:14" x14ac:dyDescent="0.2">
      <c r="M169" s="3" t="s">
        <v>702</v>
      </c>
      <c r="N169" s="3" t="s">
        <v>543</v>
      </c>
    </row>
    <row r="170" spans="13:14" x14ac:dyDescent="0.2">
      <c r="M170" s="3" t="s">
        <v>703</v>
      </c>
      <c r="N170" s="3" t="s">
        <v>543</v>
      </c>
    </row>
    <row r="171" spans="13:14" x14ac:dyDescent="0.2">
      <c r="M171" s="3" t="s">
        <v>704</v>
      </c>
      <c r="N171" s="3" t="s">
        <v>543</v>
      </c>
    </row>
    <row r="172" spans="13:14" x14ac:dyDescent="0.2">
      <c r="M172" s="3" t="s">
        <v>705</v>
      </c>
      <c r="N172" s="3" t="s">
        <v>543</v>
      </c>
    </row>
    <row r="173" spans="13:14" x14ac:dyDescent="0.2">
      <c r="M173" s="3" t="s">
        <v>706</v>
      </c>
      <c r="N173" s="3" t="s">
        <v>543</v>
      </c>
    </row>
    <row r="174" spans="13:14" x14ac:dyDescent="0.2">
      <c r="M174" s="3" t="s">
        <v>707</v>
      </c>
      <c r="N174" s="3" t="s">
        <v>543</v>
      </c>
    </row>
    <row r="175" spans="13:14" x14ac:dyDescent="0.2">
      <c r="M175" s="3" t="s">
        <v>708</v>
      </c>
      <c r="N175" s="3" t="s">
        <v>543</v>
      </c>
    </row>
    <row r="176" spans="13:14" x14ac:dyDescent="0.2">
      <c r="M176" s="3" t="s">
        <v>709</v>
      </c>
      <c r="N176" s="3" t="s">
        <v>543</v>
      </c>
    </row>
    <row r="177" spans="13:14" x14ac:dyDescent="0.2">
      <c r="M177" s="3" t="s">
        <v>710</v>
      </c>
      <c r="N177" s="3" t="s">
        <v>543</v>
      </c>
    </row>
    <row r="178" spans="13:14" x14ac:dyDescent="0.2">
      <c r="M178" s="3" t="s">
        <v>711</v>
      </c>
      <c r="N178" s="3" t="s">
        <v>543</v>
      </c>
    </row>
    <row r="179" spans="13:14" x14ac:dyDescent="0.2">
      <c r="M179" s="3" t="s">
        <v>712</v>
      </c>
      <c r="N179" s="3" t="s">
        <v>543</v>
      </c>
    </row>
    <row r="180" spans="13:14" x14ac:dyDescent="0.2">
      <c r="M180" s="3" t="s">
        <v>713</v>
      </c>
      <c r="N180" s="3" t="s">
        <v>543</v>
      </c>
    </row>
    <row r="181" spans="13:14" x14ac:dyDescent="0.2">
      <c r="M181" s="3" t="s">
        <v>714</v>
      </c>
      <c r="N181" s="3" t="s">
        <v>543</v>
      </c>
    </row>
    <row r="182" spans="13:14" x14ac:dyDescent="0.2">
      <c r="M182" s="3" t="s">
        <v>715</v>
      </c>
      <c r="N182" s="3" t="s">
        <v>543</v>
      </c>
    </row>
    <row r="183" spans="13:14" x14ac:dyDescent="0.2">
      <c r="M183" s="3" t="s">
        <v>716</v>
      </c>
      <c r="N183" s="3" t="s">
        <v>543</v>
      </c>
    </row>
    <row r="184" spans="13:14" x14ac:dyDescent="0.2">
      <c r="M184" s="3" t="s">
        <v>717</v>
      </c>
      <c r="N184" s="3" t="s">
        <v>543</v>
      </c>
    </row>
    <row r="185" spans="13:14" x14ac:dyDescent="0.2">
      <c r="M185" s="3" t="s">
        <v>718</v>
      </c>
      <c r="N185" s="3" t="s">
        <v>543</v>
      </c>
    </row>
    <row r="186" spans="13:14" x14ac:dyDescent="0.2">
      <c r="M186" s="3" t="s">
        <v>719</v>
      </c>
      <c r="N186" s="3" t="s">
        <v>543</v>
      </c>
    </row>
    <row r="187" spans="13:14" x14ac:dyDescent="0.2">
      <c r="M187" s="3" t="s">
        <v>720</v>
      </c>
      <c r="N187" s="3" t="s">
        <v>543</v>
      </c>
    </row>
    <row r="188" spans="13:14" x14ac:dyDescent="0.2">
      <c r="M188" s="3" t="s">
        <v>721</v>
      </c>
      <c r="N188" s="3" t="s">
        <v>543</v>
      </c>
    </row>
    <row r="189" spans="13:14" x14ac:dyDescent="0.2">
      <c r="M189" s="3" t="s">
        <v>722</v>
      </c>
      <c r="N189" s="3" t="s">
        <v>543</v>
      </c>
    </row>
    <row r="190" spans="13:14" x14ac:dyDescent="0.2">
      <c r="M190" s="3" t="s">
        <v>723</v>
      </c>
      <c r="N190" s="3" t="s">
        <v>543</v>
      </c>
    </row>
    <row r="191" spans="13:14" x14ac:dyDescent="0.2">
      <c r="M191" s="3" t="s">
        <v>724</v>
      </c>
      <c r="N191" s="3" t="s">
        <v>543</v>
      </c>
    </row>
    <row r="192" spans="13:14" x14ac:dyDescent="0.2">
      <c r="M192" s="3" t="s">
        <v>725</v>
      </c>
      <c r="N192" s="3" t="s">
        <v>543</v>
      </c>
    </row>
    <row r="193" spans="13:14" x14ac:dyDescent="0.2">
      <c r="M193" s="3" t="s">
        <v>726</v>
      </c>
      <c r="N193" s="3" t="s">
        <v>543</v>
      </c>
    </row>
    <row r="194" spans="13:14" x14ac:dyDescent="0.2">
      <c r="M194" s="3" t="s">
        <v>727</v>
      </c>
      <c r="N194" s="3" t="s">
        <v>543</v>
      </c>
    </row>
    <row r="195" spans="13:14" x14ac:dyDescent="0.2">
      <c r="M195" s="3" t="s">
        <v>728</v>
      </c>
      <c r="N195" s="3" t="s">
        <v>543</v>
      </c>
    </row>
    <row r="196" spans="13:14" x14ac:dyDescent="0.2">
      <c r="M196" s="3" t="s">
        <v>729</v>
      </c>
      <c r="N196" s="3" t="s">
        <v>543</v>
      </c>
    </row>
    <row r="197" spans="13:14" x14ac:dyDescent="0.2">
      <c r="M197" s="3" t="s">
        <v>730</v>
      </c>
      <c r="N197" s="3" t="s">
        <v>543</v>
      </c>
    </row>
    <row r="198" spans="13:14" x14ac:dyDescent="0.2">
      <c r="M198" s="3" t="s">
        <v>731</v>
      </c>
      <c r="N198" s="3" t="s">
        <v>543</v>
      </c>
    </row>
    <row r="199" spans="13:14" x14ac:dyDescent="0.2">
      <c r="M199" s="3" t="s">
        <v>732</v>
      </c>
      <c r="N199" s="3" t="s">
        <v>543</v>
      </c>
    </row>
    <row r="200" spans="13:14" x14ac:dyDescent="0.2">
      <c r="M200" s="3" t="s">
        <v>733</v>
      </c>
      <c r="N200" s="3" t="s">
        <v>543</v>
      </c>
    </row>
    <row r="201" spans="13:14" x14ac:dyDescent="0.2">
      <c r="M201" s="3" t="s">
        <v>734</v>
      </c>
      <c r="N201" s="3" t="s">
        <v>543</v>
      </c>
    </row>
    <row r="202" spans="13:14" x14ac:dyDescent="0.2">
      <c r="M202" s="3" t="s">
        <v>735</v>
      </c>
      <c r="N202" s="3" t="s">
        <v>543</v>
      </c>
    </row>
    <row r="203" spans="13:14" x14ac:dyDescent="0.2">
      <c r="M203" s="3" t="s">
        <v>736</v>
      </c>
      <c r="N203" s="3" t="s">
        <v>543</v>
      </c>
    </row>
    <row r="204" spans="13:14" x14ac:dyDescent="0.2">
      <c r="M204" s="3" t="s">
        <v>737</v>
      </c>
      <c r="N204" s="3" t="s">
        <v>543</v>
      </c>
    </row>
    <row r="205" spans="13:14" x14ac:dyDescent="0.2">
      <c r="M205" s="3" t="s">
        <v>738</v>
      </c>
      <c r="N205" s="3" t="s">
        <v>543</v>
      </c>
    </row>
    <row r="206" spans="13:14" x14ac:dyDescent="0.2">
      <c r="M206" s="3" t="s">
        <v>739</v>
      </c>
      <c r="N206" s="3" t="s">
        <v>543</v>
      </c>
    </row>
    <row r="207" spans="13:14" x14ac:dyDescent="0.2">
      <c r="M207" s="3" t="s">
        <v>740</v>
      </c>
      <c r="N207" s="3" t="s">
        <v>543</v>
      </c>
    </row>
    <row r="208" spans="13:14" x14ac:dyDescent="0.2">
      <c r="M208" s="3" t="s">
        <v>741</v>
      </c>
      <c r="N208" s="3" t="s">
        <v>543</v>
      </c>
    </row>
    <row r="209" spans="13:14" x14ac:dyDescent="0.2">
      <c r="M209" s="3" t="s">
        <v>742</v>
      </c>
      <c r="N209" s="3" t="s">
        <v>543</v>
      </c>
    </row>
    <row r="210" spans="13:14" x14ac:dyDescent="0.2">
      <c r="M210" s="3" t="s">
        <v>743</v>
      </c>
      <c r="N210" s="3" t="s">
        <v>543</v>
      </c>
    </row>
    <row r="211" spans="13:14" x14ac:dyDescent="0.2">
      <c r="M211" s="3" t="s">
        <v>744</v>
      </c>
      <c r="N211" s="3" t="s">
        <v>543</v>
      </c>
    </row>
    <row r="212" spans="13:14" x14ac:dyDescent="0.2">
      <c r="M212" s="3" t="s">
        <v>745</v>
      </c>
      <c r="N212" s="3" t="s">
        <v>543</v>
      </c>
    </row>
    <row r="213" spans="13:14" x14ac:dyDescent="0.2">
      <c r="M213" s="3" t="s">
        <v>746</v>
      </c>
      <c r="N213" s="3" t="s">
        <v>543</v>
      </c>
    </row>
    <row r="214" spans="13:14" x14ac:dyDescent="0.2">
      <c r="M214" s="3" t="s">
        <v>747</v>
      </c>
      <c r="N214" s="3" t="s">
        <v>543</v>
      </c>
    </row>
    <row r="215" spans="13:14" x14ac:dyDescent="0.2">
      <c r="M215" s="3" t="s">
        <v>748</v>
      </c>
      <c r="N215" s="3" t="s">
        <v>543</v>
      </c>
    </row>
    <row r="216" spans="13:14" x14ac:dyDescent="0.2">
      <c r="M216" s="3" t="s">
        <v>749</v>
      </c>
      <c r="N216" s="3" t="s">
        <v>543</v>
      </c>
    </row>
    <row r="217" spans="13:14" x14ac:dyDescent="0.2">
      <c r="M217" s="3" t="s">
        <v>750</v>
      </c>
      <c r="N217" s="3" t="s">
        <v>543</v>
      </c>
    </row>
    <row r="218" spans="13:14" x14ac:dyDescent="0.2">
      <c r="M218" s="3" t="s">
        <v>751</v>
      </c>
      <c r="N218" s="3" t="s">
        <v>1125</v>
      </c>
    </row>
    <row r="219" spans="13:14" x14ac:dyDescent="0.2">
      <c r="M219" s="3" t="s">
        <v>752</v>
      </c>
      <c r="N219" s="3" t="s">
        <v>1346</v>
      </c>
    </row>
    <row r="220" spans="13:14" x14ac:dyDescent="0.2">
      <c r="M220" s="3" t="s">
        <v>753</v>
      </c>
      <c r="N220" s="3" t="s">
        <v>543</v>
      </c>
    </row>
    <row r="221" spans="13:14" x14ac:dyDescent="0.2">
      <c r="M221" s="3" t="s">
        <v>754</v>
      </c>
      <c r="N221" s="3" t="s">
        <v>543</v>
      </c>
    </row>
    <row r="222" spans="13:14" x14ac:dyDescent="0.2">
      <c r="M222" s="3" t="s">
        <v>755</v>
      </c>
      <c r="N222" s="3" t="s">
        <v>543</v>
      </c>
    </row>
    <row r="223" spans="13:14" x14ac:dyDescent="0.2">
      <c r="M223" s="3" t="s">
        <v>756</v>
      </c>
      <c r="N223" s="3" t="s">
        <v>543</v>
      </c>
    </row>
    <row r="224" spans="13:14" x14ac:dyDescent="0.2">
      <c r="M224" s="3" t="s">
        <v>757</v>
      </c>
      <c r="N224" s="3" t="s">
        <v>543</v>
      </c>
    </row>
    <row r="225" spans="13:14" x14ac:dyDescent="0.2">
      <c r="M225" s="3" t="s">
        <v>758</v>
      </c>
      <c r="N225" s="3" t="s">
        <v>543</v>
      </c>
    </row>
    <row r="226" spans="13:14" x14ac:dyDescent="0.2">
      <c r="M226" s="3" t="s">
        <v>759</v>
      </c>
      <c r="N226" s="3" t="s">
        <v>543</v>
      </c>
    </row>
    <row r="227" spans="13:14" x14ac:dyDescent="0.2">
      <c r="M227" s="3" t="s">
        <v>760</v>
      </c>
      <c r="N227" s="3" t="s">
        <v>543</v>
      </c>
    </row>
    <row r="228" spans="13:14" x14ac:dyDescent="0.2">
      <c r="M228" s="3" t="s">
        <v>761</v>
      </c>
      <c r="N228" s="3" t="s">
        <v>543</v>
      </c>
    </row>
    <row r="229" spans="13:14" x14ac:dyDescent="0.2">
      <c r="M229" s="3" t="s">
        <v>762</v>
      </c>
      <c r="N229" s="3" t="s">
        <v>543</v>
      </c>
    </row>
    <row r="230" spans="13:14" x14ac:dyDescent="0.2">
      <c r="M230" s="3" t="s">
        <v>763</v>
      </c>
      <c r="N230" s="3" t="s">
        <v>543</v>
      </c>
    </row>
    <row r="231" spans="13:14" x14ac:dyDescent="0.2">
      <c r="M231" s="3" t="s">
        <v>764</v>
      </c>
      <c r="N231" s="3" t="s">
        <v>543</v>
      </c>
    </row>
    <row r="232" spans="13:14" x14ac:dyDescent="0.2">
      <c r="M232" s="3" t="s">
        <v>765</v>
      </c>
      <c r="N232" s="3" t="s">
        <v>543</v>
      </c>
    </row>
    <row r="233" spans="13:14" x14ac:dyDescent="0.2">
      <c r="M233" s="3" t="s">
        <v>766</v>
      </c>
      <c r="N233" s="3" t="s">
        <v>543</v>
      </c>
    </row>
    <row r="234" spans="13:14" x14ac:dyDescent="0.2">
      <c r="M234" s="3" t="s">
        <v>767</v>
      </c>
      <c r="N234" s="3" t="s">
        <v>543</v>
      </c>
    </row>
    <row r="235" spans="13:14" x14ac:dyDescent="0.2">
      <c r="M235" s="3" t="s">
        <v>768</v>
      </c>
      <c r="N235" s="3" t="s">
        <v>543</v>
      </c>
    </row>
    <row r="236" spans="13:14" x14ac:dyDescent="0.2">
      <c r="M236" s="3" t="s">
        <v>769</v>
      </c>
      <c r="N236" s="3" t="s">
        <v>543</v>
      </c>
    </row>
    <row r="237" spans="13:14" x14ac:dyDescent="0.2">
      <c r="M237" s="3" t="s">
        <v>770</v>
      </c>
      <c r="N237" s="3" t="s">
        <v>543</v>
      </c>
    </row>
    <row r="238" spans="13:14" x14ac:dyDescent="0.2">
      <c r="M238" s="3" t="s">
        <v>771</v>
      </c>
      <c r="N238" s="3" t="s">
        <v>543</v>
      </c>
    </row>
    <row r="239" spans="13:14" x14ac:dyDescent="0.2">
      <c r="M239" s="3" t="s">
        <v>772</v>
      </c>
      <c r="N239" s="3" t="s">
        <v>543</v>
      </c>
    </row>
    <row r="240" spans="13:14" x14ac:dyDescent="0.2">
      <c r="M240" s="3" t="s">
        <v>773</v>
      </c>
      <c r="N240" s="3" t="s">
        <v>543</v>
      </c>
    </row>
    <row r="241" spans="13:14" x14ac:dyDescent="0.2">
      <c r="M241" s="3" t="s">
        <v>774</v>
      </c>
      <c r="N241" s="3" t="s">
        <v>543</v>
      </c>
    </row>
    <row r="242" spans="13:14" x14ac:dyDescent="0.2">
      <c r="M242" s="3" t="s">
        <v>775</v>
      </c>
      <c r="N242" s="3" t="s">
        <v>543</v>
      </c>
    </row>
    <row r="243" spans="13:14" x14ac:dyDescent="0.2">
      <c r="M243" s="3" t="s">
        <v>776</v>
      </c>
      <c r="N243" s="3" t="s">
        <v>543</v>
      </c>
    </row>
    <row r="244" spans="13:14" x14ac:dyDescent="0.2">
      <c r="M244" s="3" t="s">
        <v>777</v>
      </c>
      <c r="N244" s="3" t="s">
        <v>543</v>
      </c>
    </row>
    <row r="245" spans="13:14" x14ac:dyDescent="0.2">
      <c r="M245" s="3" t="s">
        <v>778</v>
      </c>
      <c r="N245" s="3" t="s">
        <v>543</v>
      </c>
    </row>
    <row r="246" spans="13:14" x14ac:dyDescent="0.2">
      <c r="M246" s="3" t="s">
        <v>779</v>
      </c>
      <c r="N246" s="3" t="s">
        <v>543</v>
      </c>
    </row>
    <row r="247" spans="13:14" x14ac:dyDescent="0.2">
      <c r="M247" s="3" t="s">
        <v>780</v>
      </c>
      <c r="N247" s="3" t="s">
        <v>543</v>
      </c>
    </row>
    <row r="248" spans="13:14" x14ac:dyDescent="0.2">
      <c r="M248" s="3" t="s">
        <v>781</v>
      </c>
      <c r="N248" s="3" t="s">
        <v>543</v>
      </c>
    </row>
    <row r="249" spans="13:14" x14ac:dyDescent="0.2">
      <c r="M249" s="3" t="s">
        <v>782</v>
      </c>
      <c r="N249" s="3" t="s">
        <v>543</v>
      </c>
    </row>
    <row r="250" spans="13:14" x14ac:dyDescent="0.2">
      <c r="M250" s="3" t="s">
        <v>783</v>
      </c>
      <c r="N250" s="3" t="s">
        <v>543</v>
      </c>
    </row>
    <row r="251" spans="13:14" x14ac:dyDescent="0.2">
      <c r="M251" s="3" t="s">
        <v>784</v>
      </c>
      <c r="N251" s="3" t="s">
        <v>543</v>
      </c>
    </row>
    <row r="252" spans="13:14" x14ac:dyDescent="0.2">
      <c r="M252" s="3" t="s">
        <v>785</v>
      </c>
      <c r="N252" s="3" t="s">
        <v>543</v>
      </c>
    </row>
    <row r="253" spans="13:14" x14ac:dyDescent="0.2">
      <c r="M253" s="3" t="s">
        <v>786</v>
      </c>
      <c r="N253" s="3" t="s">
        <v>543</v>
      </c>
    </row>
    <row r="254" spans="13:14" x14ac:dyDescent="0.2">
      <c r="M254" s="3" t="s">
        <v>787</v>
      </c>
      <c r="N254" s="3" t="s">
        <v>543</v>
      </c>
    </row>
    <row r="255" spans="13:14" x14ac:dyDescent="0.2">
      <c r="M255" s="3" t="s">
        <v>788</v>
      </c>
      <c r="N255" s="3" t="s">
        <v>543</v>
      </c>
    </row>
    <row r="256" spans="13:14" x14ac:dyDescent="0.2">
      <c r="M256" s="3" t="s">
        <v>789</v>
      </c>
      <c r="N256" s="3" t="s">
        <v>543</v>
      </c>
    </row>
    <row r="257" spans="13:14" x14ac:dyDescent="0.2">
      <c r="M257" s="3" t="s">
        <v>790</v>
      </c>
      <c r="N257" s="3" t="s">
        <v>543</v>
      </c>
    </row>
    <row r="258" spans="13:14" x14ac:dyDescent="0.2">
      <c r="M258" s="3" t="s">
        <v>791</v>
      </c>
      <c r="N258" s="3" t="s">
        <v>543</v>
      </c>
    </row>
    <row r="259" spans="13:14" x14ac:dyDescent="0.2">
      <c r="M259" s="3" t="s">
        <v>792</v>
      </c>
      <c r="N259" s="3" t="s">
        <v>543</v>
      </c>
    </row>
    <row r="260" spans="13:14" x14ac:dyDescent="0.2">
      <c r="M260" s="3" t="s">
        <v>793</v>
      </c>
      <c r="N260" s="3" t="s">
        <v>543</v>
      </c>
    </row>
    <row r="261" spans="13:14" x14ac:dyDescent="0.2">
      <c r="M261" s="3" t="s">
        <v>794</v>
      </c>
      <c r="N261" s="3" t="s">
        <v>543</v>
      </c>
    </row>
    <row r="262" spans="13:14" x14ac:dyDescent="0.2">
      <c r="M262" s="3" t="s">
        <v>795</v>
      </c>
      <c r="N262" s="3" t="s">
        <v>543</v>
      </c>
    </row>
    <row r="263" spans="13:14" x14ac:dyDescent="0.2">
      <c r="M263" s="3" t="s">
        <v>796</v>
      </c>
      <c r="N263" s="3" t="s">
        <v>543</v>
      </c>
    </row>
    <row r="264" spans="13:14" x14ac:dyDescent="0.2">
      <c r="M264" s="3" t="s">
        <v>797</v>
      </c>
      <c r="N264" s="3" t="s">
        <v>543</v>
      </c>
    </row>
    <row r="265" spans="13:14" x14ac:dyDescent="0.2">
      <c r="M265" s="3" t="s">
        <v>798</v>
      </c>
      <c r="N265" s="3" t="s">
        <v>543</v>
      </c>
    </row>
    <row r="266" spans="13:14" x14ac:dyDescent="0.2">
      <c r="M266" s="3" t="s">
        <v>799</v>
      </c>
      <c r="N266" s="3" t="s">
        <v>543</v>
      </c>
    </row>
    <row r="267" spans="13:14" x14ac:dyDescent="0.2">
      <c r="M267" s="3" t="s">
        <v>800</v>
      </c>
      <c r="N267" s="3" t="s">
        <v>543</v>
      </c>
    </row>
    <row r="268" spans="13:14" x14ac:dyDescent="0.2">
      <c r="M268" s="3" t="s">
        <v>801</v>
      </c>
      <c r="N268" s="3" t="s">
        <v>543</v>
      </c>
    </row>
    <row r="269" spans="13:14" x14ac:dyDescent="0.2">
      <c r="M269" s="3" t="s">
        <v>802</v>
      </c>
      <c r="N269" s="3" t="s">
        <v>543</v>
      </c>
    </row>
    <row r="270" spans="13:14" x14ac:dyDescent="0.2">
      <c r="M270" s="3" t="s">
        <v>803</v>
      </c>
      <c r="N270" s="3" t="s">
        <v>543</v>
      </c>
    </row>
    <row r="271" spans="13:14" x14ac:dyDescent="0.2">
      <c r="M271" s="3" t="s">
        <v>804</v>
      </c>
      <c r="N271" s="3" t="s">
        <v>543</v>
      </c>
    </row>
    <row r="272" spans="13:14" x14ac:dyDescent="0.2">
      <c r="M272" s="3" t="s">
        <v>805</v>
      </c>
      <c r="N272" s="3" t="s">
        <v>543</v>
      </c>
    </row>
    <row r="273" spans="13:14" x14ac:dyDescent="0.2">
      <c r="M273" s="3" t="s">
        <v>806</v>
      </c>
      <c r="N273" s="3" t="s">
        <v>543</v>
      </c>
    </row>
    <row r="274" spans="13:14" x14ac:dyDescent="0.2">
      <c r="M274" s="3" t="s">
        <v>807</v>
      </c>
      <c r="N274" s="3" t="s">
        <v>543</v>
      </c>
    </row>
    <row r="275" spans="13:14" x14ac:dyDescent="0.2">
      <c r="M275" s="3" t="s">
        <v>808</v>
      </c>
      <c r="N275" s="3" t="s">
        <v>543</v>
      </c>
    </row>
    <row r="276" spans="13:14" x14ac:dyDescent="0.2">
      <c r="M276" s="3" t="s">
        <v>809</v>
      </c>
      <c r="N276" s="3">
        <v>1266</v>
      </c>
    </row>
  </sheetData>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243"/>
  <sheetViews>
    <sheetView topLeftCell="D79" workbookViewId="0">
      <selection activeCell="M275" sqref="M275"/>
    </sheetView>
  </sheetViews>
  <sheetFormatPr baseColWidth="10" defaultRowHeight="11.25" x14ac:dyDescent="0.2"/>
  <cols>
    <col min="1" max="1" width="11.42578125" style="3"/>
    <col min="2" max="2" width="11.42578125" style="25"/>
    <col min="3" max="3" width="11.42578125" style="3"/>
    <col min="4" max="4" width="11.42578125" style="25"/>
    <col min="5" max="5" width="11.42578125" style="3"/>
    <col min="6" max="6" width="11.42578125" style="25"/>
    <col min="7" max="7" width="11.42578125" style="3"/>
    <col min="8" max="8" width="11.42578125" style="25"/>
    <col min="9" max="9" width="18.28515625" style="3" bestFit="1" customWidth="1"/>
    <col min="10" max="10" width="11.42578125" style="27"/>
    <col min="11" max="12" width="11.42578125" style="3"/>
    <col min="13" max="13" width="11.42578125" style="25"/>
    <col min="14" max="14" width="11.42578125" style="3"/>
    <col min="15" max="16" width="11.42578125" style="25"/>
    <col min="17" max="16384" width="11.42578125" style="3"/>
  </cols>
  <sheetData>
    <row r="1" spans="1:22" x14ac:dyDescent="0.2">
      <c r="A1" s="3" t="str">
        <f>Tab!C1</f>
        <v xml:space="preserve">idcc </v>
      </c>
      <c r="B1" s="30">
        <f>Tab!D1</f>
        <v>1266</v>
      </c>
      <c r="C1" s="3" t="str">
        <f>Tab!E1</f>
        <v xml:space="preserve">idcc </v>
      </c>
      <c r="D1" s="3">
        <f>Tab!F1</f>
        <v>1266</v>
      </c>
      <c r="E1" s="3" t="str">
        <f>Tab!G1</f>
        <v xml:space="preserve">idcc </v>
      </c>
      <c r="F1" s="3">
        <f>Tab!H1</f>
        <v>1266</v>
      </c>
      <c r="G1" s="3" t="str">
        <f>Tab!I1</f>
        <v xml:space="preserve">idcc </v>
      </c>
      <c r="H1" s="3">
        <f>Tab!J1</f>
        <v>1266</v>
      </c>
      <c r="I1" s="3" t="str">
        <f>Tab!K1</f>
        <v xml:space="preserve">idcc </v>
      </c>
      <c r="J1" s="3">
        <f>Tab!L1</f>
        <v>1266</v>
      </c>
      <c r="L1" s="3" t="str">
        <f>Tab!S1</f>
        <v xml:space="preserve">idcc </v>
      </c>
      <c r="M1" s="3" t="str">
        <f>Tab!O1</f>
        <v xml:space="preserve">idcc </v>
      </c>
      <c r="N1" s="3" t="str">
        <f>Tab!U1</f>
        <v xml:space="preserve">idcc </v>
      </c>
      <c r="O1" s="25" t="str">
        <f>Tab!Q1</f>
        <v xml:space="preserve">idcc </v>
      </c>
      <c r="P1" s="3">
        <f>Tab!R1</f>
        <v>1266</v>
      </c>
    </row>
    <row r="2" spans="1:22" x14ac:dyDescent="0.2">
      <c r="A2" s="3" t="str">
        <f>Tab!C2</f>
        <v xml:space="preserve">naf4PCT_COL1 </v>
      </c>
      <c r="B2" s="3" t="str">
        <f>SUBSTITUTE(Tab!D2,".",",")</f>
        <v>0</v>
      </c>
      <c r="C2" s="3" t="str">
        <f>Tab!E2</f>
        <v xml:space="preserve">emp_i_3112 </v>
      </c>
      <c r="D2" s="3" t="str">
        <f>SUBSTITUTE(Tab!F2,".",",")</f>
        <v>93797</v>
      </c>
      <c r="E2" s="3" t="str">
        <f>Tab!G2</f>
        <v xml:space="preserve">sal_i_txcouv </v>
      </c>
      <c r="F2" s="3" t="str">
        <f>SUBSTITUTE(Tab!H2,".",",")</f>
        <v xml:space="preserve">96,732953031 </v>
      </c>
      <c r="G2" s="3" t="str">
        <f>Tab!I2</f>
        <v xml:space="preserve">enti1_0 </v>
      </c>
      <c r="H2" s="3" t="str">
        <f>SUBSTITUTE(Tab!J2,".",",")</f>
        <v>598</v>
      </c>
      <c r="I2" s="3" t="str">
        <f>Tab!K2</f>
        <v xml:space="preserve">REPCRISPOIDS_COL1 </v>
      </c>
      <c r="J2" s="3" t="str">
        <f>SUBSTITUTE(Tab!L2,".",",")</f>
        <v xml:space="preserve">61,163607522 </v>
      </c>
      <c r="L2" s="3" t="str">
        <f>Tab!S2</f>
        <v xml:space="preserve">emp_i_3112 </v>
      </c>
      <c r="M2" s="3">
        <f>SUBSTITUTE(Tab!T2,".",",")+0</f>
        <v>49582</v>
      </c>
      <c r="N2" s="3" t="str">
        <f>Tab!U2</f>
        <v xml:space="preserve">emp_i_3112 </v>
      </c>
      <c r="O2" s="25">
        <f>SUBSTITUTE(Tab!V2,".",",")+0</f>
        <v>44215</v>
      </c>
      <c r="P2" s="3" t="str">
        <f>SUBSTITUTE(Tab!P2,".",",")</f>
        <v xml:space="preserve">-13,88886218 </v>
      </c>
      <c r="Q2" s="3" t="str">
        <f>SUBSTITUTE(Tab!R2,".",",")</f>
        <v>1743</v>
      </c>
    </row>
    <row r="3" spans="1:22" x14ac:dyDescent="0.2">
      <c r="A3" s="3" t="str">
        <f>Tab!C3</f>
        <v xml:space="preserve">naf4PCT_COL2 </v>
      </c>
      <c r="B3" s="3" t="str">
        <f>SUBSTITUTE(Tab!D3,".",",")</f>
        <v xml:space="preserve">0,0469098159 </v>
      </c>
      <c r="C3" s="3" t="str">
        <f>Tab!E3</f>
        <v xml:space="preserve">emp_i_etp </v>
      </c>
      <c r="D3" s="3" t="str">
        <f>SUBSTITUTE(Tab!F3,".",",")</f>
        <v xml:space="preserve">79602,24011 </v>
      </c>
      <c r="E3" s="3" t="str">
        <f>Tab!G3</f>
        <v xml:space="preserve">sal_c_txcouv </v>
      </c>
      <c r="F3" s="3" t="str">
        <f>SUBSTITUTE(Tab!H3,".",",")</f>
        <v xml:space="preserve">91,81992684 </v>
      </c>
      <c r="G3" s="3" t="str">
        <f>Tab!I3</f>
        <v xml:space="preserve">enti1_1 </v>
      </c>
      <c r="H3" s="3" t="str">
        <f>SUBSTITUTE(Tab!J3,".",",")</f>
        <v>137</v>
      </c>
      <c r="I3" s="3" t="str">
        <f>Tab!K3</f>
        <v xml:space="preserve">REPCRISPOIDS_COL2 </v>
      </c>
      <c r="J3" s="3" t="str">
        <f>SUBSTITUTE(Tab!L3,".",",")</f>
        <v xml:space="preserve">23,669408378 </v>
      </c>
      <c r="L3" s="3" t="str">
        <f>Tab!S3</f>
        <v xml:space="preserve">emp_i_etp </v>
      </c>
      <c r="M3" s="3">
        <f>SUBSTITUTE(Tab!T3,".",",")+0</f>
        <v>39425.137499999997</v>
      </c>
      <c r="N3" s="3" t="str">
        <f>Tab!U3</f>
        <v xml:space="preserve">emp_i_etp </v>
      </c>
      <c r="O3" s="25">
        <f>SUBSTITUTE(Tab!V3,".",",")+0</f>
        <v>40177.102610000002</v>
      </c>
      <c r="P3" s="3" t="str">
        <f>SUBSTITUTE(Tab!P3,".",",")</f>
        <v xml:space="preserve">-3,355431115 </v>
      </c>
      <c r="Q3" s="3" t="str">
        <f>SUBSTITUTE(Tab!R3,".",",")</f>
        <v>58144</v>
      </c>
    </row>
    <row r="4" spans="1:22" x14ac:dyDescent="0.2">
      <c r="A4" s="3" t="str">
        <f>Tab!C4</f>
        <v xml:space="preserve">naf4PCT_COL3 </v>
      </c>
      <c r="B4" s="3" t="str">
        <f>SUBSTITUTE(Tab!D4,".",",")</f>
        <v xml:space="preserve">0,0053306609 </v>
      </c>
      <c r="C4" s="3" t="str">
        <f>Tab!E4</f>
        <v xml:space="preserve">emp_c_3112 </v>
      </c>
      <c r="D4" s="3" t="str">
        <f>SUBSTITUTE(Tab!F4,".",",")</f>
        <v>1303687</v>
      </c>
      <c r="E4" s="3" t="str">
        <f>Tab!G4</f>
        <v xml:space="preserve">sal_txcouv </v>
      </c>
      <c r="F4" s="3" t="str">
        <f>SUBSTITUTE(Tab!H4,".",",")</f>
        <v xml:space="preserve">91,351384646 </v>
      </c>
      <c r="G4" s="3" t="str">
        <f>Tab!I4</f>
        <v xml:space="preserve">enti1_2 </v>
      </c>
      <c r="H4" s="3" t="str">
        <f>SUBSTITUTE(Tab!J4,".",",")</f>
        <v>111</v>
      </c>
      <c r="I4" s="3" t="str">
        <f>Tab!K4</f>
        <v xml:space="preserve">REPCRISPOIDS_COL3 </v>
      </c>
      <c r="J4" s="3" t="str">
        <f>SUBSTITUTE(Tab!L4,".",",")</f>
        <v xml:space="preserve">7,1947484327 </v>
      </c>
      <c r="L4" s="3" t="str">
        <f>Tab!S4</f>
        <v xml:space="preserve">emp_c_3112 </v>
      </c>
      <c r="M4" s="3">
        <f>SUBSTITUTE(Tab!T4,".",",")+0</f>
        <v>602795</v>
      </c>
      <c r="N4" s="3" t="str">
        <f>Tab!U4</f>
        <v xml:space="preserve">emp_c_3112 </v>
      </c>
      <c r="O4" s="25">
        <f>SUBSTITUTE(Tab!V4,".",",")+0</f>
        <v>700892</v>
      </c>
      <c r="P4" s="3" t="str">
        <f>SUBSTITUTE(Tab!P4,".",",")</f>
        <v xml:space="preserve">-8,575387269 </v>
      </c>
      <c r="Q4" s="3" t="str">
        <f>SUBSTITUTE(Tab!R4,".",",")</f>
        <v>897099</v>
      </c>
    </row>
    <row r="5" spans="1:22" x14ac:dyDescent="0.2">
      <c r="A5" s="3" t="str">
        <f>Tab!C5</f>
        <v xml:space="preserve">naf4PCT_COL4 </v>
      </c>
      <c r="B5" s="3" t="str">
        <f>SUBSTITUTE(Tab!D5,".",",")</f>
        <v xml:space="preserve">99,947759523 </v>
      </c>
      <c r="C5" s="3" t="str">
        <f>Tab!E5</f>
        <v xml:space="preserve">emp_c_etp </v>
      </c>
      <c r="D5" s="3" t="str">
        <f>SUBSTITUTE(Tab!F5,".",",")</f>
        <v xml:space="preserve">1110316,9458 </v>
      </c>
      <c r="E5" s="3" t="str">
        <f>Tab!G5</f>
        <v xml:space="preserve">zsal_i </v>
      </c>
      <c r="F5" s="3" t="str">
        <f>SUBSTITUTE(Tab!H5,".",",")</f>
        <v>2080</v>
      </c>
      <c r="G5" s="3" t="str">
        <f>Tab!I5</f>
        <v xml:space="preserve">enti1_3 </v>
      </c>
      <c r="H5" s="3" t="str">
        <f>SUBSTITUTE(Tab!J5,".",",")</f>
        <v>47</v>
      </c>
      <c r="I5" s="3" t="str">
        <f>Tab!K5</f>
        <v xml:space="preserve">REPCRISPOIDS_COL4 </v>
      </c>
      <c r="J5" s="3" t="str">
        <f>SUBSTITUTE(Tab!L5,".",",")</f>
        <v xml:space="preserve">2,3616865091 </v>
      </c>
      <c r="L5" s="3" t="str">
        <f>Tab!S5</f>
        <v xml:space="preserve">emp_c_etp </v>
      </c>
      <c r="M5" s="3">
        <f>SUBSTITUTE(Tab!T5,".",",")+0</f>
        <v>498258.27854999999</v>
      </c>
      <c r="N5" s="3" t="str">
        <f>Tab!U5</f>
        <v xml:space="preserve">emp_c_etp </v>
      </c>
      <c r="O5" s="25">
        <f>SUBSTITUTE(Tab!V5,".",",")+0</f>
        <v>612058.66723000002</v>
      </c>
      <c r="P5" s="3" t="str">
        <f>SUBSTITUTE(Tab!P5,".",",")</f>
        <v xml:space="preserve">-2,81904074 </v>
      </c>
      <c r="Q5" s="3" t="str">
        <f>SUBSTITUTE(Tab!R5,".",",")</f>
        <v xml:space="preserve">1,858 </v>
      </c>
      <c r="U5" s="3">
        <f>ROUND('Croisement avec la NAF'!C22,1)</f>
        <v>99.9</v>
      </c>
      <c r="V5" s="3">
        <f>ROUND('Croisement avec la NAF'!D22,1)</f>
        <v>0.4</v>
      </c>
    </row>
    <row r="6" spans="1:22" x14ac:dyDescent="0.2">
      <c r="A6" s="3" t="str">
        <f>Tab!C6</f>
        <v xml:space="preserve">Znaf4PCT_COL1 </v>
      </c>
      <c r="B6" s="3" t="str">
        <f>SUBSTITUTE(Tab!D6,".",",")</f>
        <v>0</v>
      </c>
      <c r="C6" s="3" t="str">
        <f>Tab!E6</f>
        <v xml:space="preserve">emp_t_3112 </v>
      </c>
      <c r="D6" s="3" t="str">
        <f>SUBSTITUTE(Tab!F6,".",",")</f>
        <v>18876255</v>
      </c>
      <c r="E6" s="3" t="str">
        <f>Tab!G6</f>
        <v xml:space="preserve">zsal_i_1829 </v>
      </c>
      <c r="F6" s="3" t="str">
        <f>SUBSTITUTE(Tab!H6,".",",")</f>
        <v>1780</v>
      </c>
      <c r="G6" s="3" t="str">
        <f>Tab!I6</f>
        <v xml:space="preserve">enti1_4 </v>
      </c>
      <c r="H6" s="3" t="str">
        <f>SUBSTITUTE(Tab!J6,".",",")</f>
        <v>36</v>
      </c>
      <c r="I6" s="3" t="str">
        <f>Tab!K6</f>
        <v xml:space="preserve">REPCRISPOIDS_COL5 </v>
      </c>
      <c r="J6" s="3" t="str">
        <f>SUBSTITUTE(Tab!L6,".",",")</f>
        <v xml:space="preserve">1,2163195614 </v>
      </c>
      <c r="L6" s="3" t="str">
        <f>Tab!S6</f>
        <v xml:space="preserve">emp_t_3112 </v>
      </c>
      <c r="M6" s="3">
        <f>SUBSTITUTE(Tab!T6,".",",")+0</f>
        <v>8544533</v>
      </c>
      <c r="N6" s="3" t="str">
        <f>Tab!U6</f>
        <v xml:space="preserve">emp_t_3112 </v>
      </c>
      <c r="O6" s="25">
        <f>SUBSTITUTE(Tab!V6,".",",")+0</f>
        <v>10331722</v>
      </c>
      <c r="P6" s="3" t="str">
        <f>SUBSTITUTE(Tab!P6,".",",")</f>
        <v xml:space="preserve">-4,79133841 </v>
      </c>
      <c r="Q6" s="3" t="str">
        <f>SUBSTITUTE(Tab!R6,".",",")</f>
        <v xml:space="preserve">4,46 </v>
      </c>
    </row>
    <row r="7" spans="1:22" x14ac:dyDescent="0.2">
      <c r="A7" s="3" t="str">
        <f>Tab!C7</f>
        <v xml:space="preserve">Znaf4PCT_COL2 </v>
      </c>
      <c r="B7" s="3" t="str">
        <f>SUBSTITUTE(Tab!D7,".",",")</f>
        <v xml:space="preserve">0,0013681835 </v>
      </c>
      <c r="C7" s="3" t="str">
        <f>Tab!E7</f>
        <v xml:space="preserve">emp_t_etp </v>
      </c>
      <c r="D7" s="3" t="str">
        <f>SUBSTITUTE(Tab!F7,".",",")</f>
        <v xml:space="preserve">16426966,189 </v>
      </c>
      <c r="E7" s="3" t="str">
        <f>Tab!G7</f>
        <v xml:space="preserve">zsal_i_3049 </v>
      </c>
      <c r="F7" s="3" t="str">
        <f>SUBSTITUTE(Tab!H7,".",",")</f>
        <v>2070</v>
      </c>
      <c r="G7" s="3" t="str">
        <f>Tab!I7</f>
        <v xml:space="preserve">enti1_5 </v>
      </c>
      <c r="H7" s="3" t="str">
        <f>SUBSTITUTE(Tab!J7,".",",")</f>
        <v>10</v>
      </c>
      <c r="I7" s="3" t="str">
        <f>Tab!K7</f>
        <v xml:space="preserve">REPCRISPOIDS_COL6 </v>
      </c>
      <c r="J7" s="3" t="str">
        <f>SUBSTITUTE(Tab!L7,".",",")</f>
        <v xml:space="preserve">1,1776599751 </v>
      </c>
      <c r="L7" s="3" t="str">
        <f>Tab!S7</f>
        <v xml:space="preserve">emp_t_etp </v>
      </c>
      <c r="M7" s="3">
        <f>SUBSTITUTE(Tab!T7,".",",")+0</f>
        <v>7006258.2846999997</v>
      </c>
      <c r="N7" s="3" t="str">
        <f>Tab!U7</f>
        <v xml:space="preserve">emp_t_etp </v>
      </c>
      <c r="O7" s="25">
        <f>SUBSTITUTE(Tab!V7,".",",")+0</f>
        <v>9420707.9045000002</v>
      </c>
      <c r="P7" s="3" t="str">
        <f>SUBSTITUTE(Tab!P7,".",",")</f>
        <v xml:space="preserve">-0,615197566 </v>
      </c>
      <c r="Q7" s="3" t="str">
        <f>SUBSTITUTE(Tab!R7,".",",")</f>
        <v xml:space="preserve">4,753 </v>
      </c>
    </row>
    <row r="8" spans="1:22" x14ac:dyDescent="0.2">
      <c r="A8" s="3" t="str">
        <f>Tab!C8</f>
        <v xml:space="preserve">Znaf4PCT_COL3 </v>
      </c>
      <c r="B8" s="3" t="str">
        <f>SUBSTITUTE(Tab!D8,".",",")</f>
        <v xml:space="preserve">0,0003085818 </v>
      </c>
      <c r="C8" s="3" t="str">
        <f>Tab!E8</f>
        <v xml:space="preserve">tx_i_1829 </v>
      </c>
      <c r="D8" s="3" t="str">
        <f>SUBSTITUTE(Tab!F8,".",",")</f>
        <v xml:space="preserve">12,247 </v>
      </c>
      <c r="E8" s="3" t="str">
        <f>Tab!G8</f>
        <v xml:space="preserve">zsal_i_50 </v>
      </c>
      <c r="F8" s="3" t="str">
        <f>SUBSTITUTE(Tab!H8,".",",")</f>
        <v>2150</v>
      </c>
      <c r="G8" s="3" t="str">
        <f>Tab!I8</f>
        <v xml:space="preserve">enti1_6 </v>
      </c>
      <c r="H8" s="3" t="str">
        <f>SUBSTITUTE(Tab!J8,".",",")</f>
        <v>25</v>
      </c>
      <c r="I8" s="3" t="str">
        <f>Tab!K8</f>
        <v xml:space="preserve">REPCRISPOIDS_COL7 </v>
      </c>
      <c r="J8" s="3" t="str">
        <f>SUBSTITUTE(Tab!L8,".",",")</f>
        <v xml:space="preserve">1,1540346724 </v>
      </c>
      <c r="L8" s="3" t="str">
        <f>Tab!S8</f>
        <v xml:space="preserve">tx_i_1829 </v>
      </c>
      <c r="M8" s="3">
        <f>SUBSTITUTE(Tab!T8,".",",")+0</f>
        <v>11.827</v>
      </c>
      <c r="N8" s="3" t="str">
        <f>Tab!U8</f>
        <v xml:space="preserve">tx_i_1829 </v>
      </c>
      <c r="O8" s="25">
        <f>SUBSTITUTE(Tab!V8,".",",")+0</f>
        <v>12.717000000000001</v>
      </c>
      <c r="P8" s="3" t="str">
        <f>SUBSTITUTE(Tab!P8,".",",")</f>
        <v xml:space="preserve">-11,85940716 </v>
      </c>
      <c r="Q8" s="3" t="str">
        <f>SUBSTITUTE(Tab!R8,".",",")</f>
        <v>1266</v>
      </c>
    </row>
    <row r="9" spans="1:22" x14ac:dyDescent="0.2">
      <c r="A9" s="3" t="str">
        <f>Tab!C9</f>
        <v xml:space="preserve">Znaf4PCT_COL4 </v>
      </c>
      <c r="B9" s="3" t="str">
        <f>SUBSTITUTE(Tab!D9,".",",")</f>
        <v xml:space="preserve">0,4261471273 </v>
      </c>
      <c r="C9" s="3" t="str">
        <f>Tab!E9</f>
        <v xml:space="preserve">tx_i_3049 </v>
      </c>
      <c r="D9" s="3" t="str">
        <f>SUBSTITUTE(Tab!F9,".",",")</f>
        <v xml:space="preserve">48,806 </v>
      </c>
      <c r="E9" s="3" t="str">
        <f>Tab!G9</f>
        <v xml:space="preserve">zsal_i_sexe1 </v>
      </c>
      <c r="F9" s="3" t="str">
        <f>SUBSTITUTE(Tab!H9,".",",")</f>
        <v>2230</v>
      </c>
      <c r="G9" s="3" t="str">
        <f>Tab!I9</f>
        <v xml:space="preserve">enti1 </v>
      </c>
      <c r="H9" s="3" t="str">
        <f>SUBSTITUTE(Tab!J9,".",",")</f>
        <v>964</v>
      </c>
      <c r="I9" s="3" t="str">
        <f>Tab!K9</f>
        <v xml:space="preserve">REPCRISPOIDS_COL8 </v>
      </c>
      <c r="J9" s="3" t="str">
        <f>SUBSTITUTE(Tab!L9,".",",")</f>
        <v xml:space="preserve">0,9371114386 </v>
      </c>
      <c r="L9" s="3" t="str">
        <f>Tab!S9</f>
        <v xml:space="preserve">tx_i_3049 </v>
      </c>
      <c r="M9" s="3">
        <f>SUBSTITUTE(Tab!T9,".",",")+0</f>
        <v>49.197000000000003</v>
      </c>
      <c r="N9" s="3" t="str">
        <f>Tab!U9</f>
        <v xml:space="preserve">tx_i_3049 </v>
      </c>
      <c r="O9" s="25">
        <f>SUBSTITUTE(Tab!V9,".",",")+0</f>
        <v>48.368000000000002</v>
      </c>
      <c r="P9" s="3" t="str">
        <f>SUBSTITUTE(Tab!P9,".",",")</f>
        <v xml:space="preserve">-18,77924507 </v>
      </c>
      <c r="Q9" s="3" t="str">
        <f>SUBSTITUTE(Tab!R9,".",",")</f>
        <v/>
      </c>
    </row>
    <row r="10" spans="1:22" x14ac:dyDescent="0.2">
      <c r="A10" s="3" t="str">
        <f>Tab!C10</f>
        <v xml:space="preserve">naf17PCT_COL1 </v>
      </c>
      <c r="B10" s="3" t="str">
        <f>SUBSTITUTE(Tab!D10,".",",")</f>
        <v>0</v>
      </c>
      <c r="C10" s="3" t="str">
        <f>Tab!E10</f>
        <v xml:space="preserve">tx_i_50 </v>
      </c>
      <c r="D10" s="3" t="str">
        <f>SUBSTITUTE(Tab!F10,".",",")</f>
        <v xml:space="preserve">38,947 </v>
      </c>
      <c r="E10" s="3" t="str">
        <f>Tab!G10</f>
        <v xml:space="preserve">zsal_i_sexe2 </v>
      </c>
      <c r="F10" s="3" t="str">
        <f>SUBSTITUTE(Tab!H10,".",",")</f>
        <v>1920</v>
      </c>
      <c r="G10" s="3" t="str">
        <f>Tab!I10</f>
        <v xml:space="preserve">entc1 </v>
      </c>
      <c r="H10" s="3" t="str">
        <f>SUBSTITUTE(Tab!J10,".",",")</f>
        <v>171700</v>
      </c>
      <c r="I10" s="3" t="str">
        <f>Tab!K10</f>
        <v xml:space="preserve">REPCRISPOIDS_COL9 </v>
      </c>
      <c r="J10" s="3" t="str">
        <f>SUBSTITUTE(Tab!L10,".",",")</f>
        <v xml:space="preserve">0,9145600133 </v>
      </c>
      <c r="L10" s="3" t="str">
        <f>Tab!S10</f>
        <v xml:space="preserve">tx_i_50 </v>
      </c>
      <c r="M10" s="3">
        <f>SUBSTITUTE(Tab!T10,".",",")+0</f>
        <v>38.975999999999999</v>
      </c>
      <c r="N10" s="3" t="str">
        <f>Tab!U10</f>
        <v xml:space="preserve">tx_i_50 </v>
      </c>
      <c r="O10" s="25">
        <f>SUBSTITUTE(Tab!V10,".",",")+0</f>
        <v>38.914000000000001</v>
      </c>
      <c r="P10" s="3" t="str">
        <f>SUBSTITUTE(Tab!P10,".",",")</f>
        <v xml:space="preserve">-19,08578125 </v>
      </c>
      <c r="Q10" s="3" t="str">
        <f>SUBSTITUTE(Tab!R10,".",",")</f>
        <v/>
      </c>
    </row>
    <row r="11" spans="1:22" x14ac:dyDescent="0.2">
      <c r="A11" s="3" t="str">
        <f>Tab!C11</f>
        <v xml:space="preserve">naf17PCT_COL2 </v>
      </c>
      <c r="B11" s="3" t="str">
        <f>SUBSTITUTE(Tab!D11,".",",")</f>
        <v xml:space="preserve">0,0469098159 </v>
      </c>
      <c r="C11" s="3" t="str">
        <f>Tab!E11</f>
        <v xml:space="preserve">tx_i_55 </v>
      </c>
      <c r="D11" s="3" t="str">
        <f>SUBSTITUTE(Tab!F11,".",",")</f>
        <v xml:space="preserve">22,105 </v>
      </c>
      <c r="E11" s="3" t="str">
        <f>Tab!G11</f>
        <v xml:space="preserve">zsal_i_cs3 </v>
      </c>
      <c r="F11" s="3" t="str">
        <f>SUBSTITUTE(Tab!H11,".",",")</f>
        <v>4650</v>
      </c>
      <c r="G11" s="3" t="str">
        <f>Tab!I11</f>
        <v xml:space="preserve">entc1_0 </v>
      </c>
      <c r="H11" s="3" t="str">
        <f>SUBSTITUTE(Tab!J11,".",",")</f>
        <v>143180</v>
      </c>
      <c r="I11" s="3" t="str">
        <f>Tab!K11</f>
        <v xml:space="preserve">REPCRISPOIDS_COL10 </v>
      </c>
      <c r="J11" s="3" t="str">
        <f>SUBSTITUTE(Tab!L11,".",",")</f>
        <v xml:space="preserve">0,1583969158 </v>
      </c>
      <c r="L11" s="3" t="str">
        <f>Tab!S11</f>
        <v xml:space="preserve">tx_i_55 </v>
      </c>
      <c r="M11" s="3">
        <f>SUBSTITUTE(Tab!T11,".",",")+0</f>
        <v>22.734000000000002</v>
      </c>
      <c r="N11" s="3" t="str">
        <f>Tab!U11</f>
        <v xml:space="preserve">tx_i_55 </v>
      </c>
      <c r="O11" s="25">
        <f>SUBSTITUTE(Tab!V11,".",",")+0</f>
        <v>21.4</v>
      </c>
      <c r="P11" s="3" t="str">
        <f>SUBSTITUTE(Tab!P11,".",",")</f>
        <v xml:space="preserve">-17,26932021 </v>
      </c>
      <c r="Q11" s="3" t="str">
        <f>SUBSTITUTE(Tab!R11,".",",")</f>
        <v/>
      </c>
    </row>
    <row r="12" spans="1:22" x14ac:dyDescent="0.2">
      <c r="A12" s="3" t="str">
        <f>Tab!C12</f>
        <v xml:space="preserve">naf17PCT_COL3 </v>
      </c>
      <c r="B12" s="3" t="str">
        <f>SUBSTITUTE(Tab!D12,".",",")</f>
        <v>0</v>
      </c>
      <c r="C12" s="3" t="str">
        <f>Tab!E12</f>
        <v xml:space="preserve">tx_i_60 </v>
      </c>
      <c r="D12" s="3" t="str">
        <f>SUBSTITUTE(Tab!F12,".",",")</f>
        <v xml:space="preserve">6,572 </v>
      </c>
      <c r="E12" s="3" t="str">
        <f>Tab!G12</f>
        <v xml:space="preserve">zsal_i_cs4 </v>
      </c>
      <c r="F12" s="3" t="str">
        <f>SUBSTITUTE(Tab!H12,".",",")</f>
        <v>2300</v>
      </c>
      <c r="G12" s="3" t="str">
        <f>Tab!I12</f>
        <v xml:space="preserve">entc1_1 </v>
      </c>
      <c r="H12" s="3" t="str">
        <f>SUBSTITUTE(Tab!J12,".",",")</f>
        <v>18347</v>
      </c>
      <c r="I12" s="3" t="str">
        <f>Tab!K12</f>
        <v xml:space="preserve">REPCRISPOIDS_COL11 </v>
      </c>
      <c r="J12" s="3" t="str">
        <f>SUBSTITUTE(Tab!L12,".",",")</f>
        <v xml:space="preserve">0,047634133 </v>
      </c>
      <c r="L12" s="3" t="str">
        <f>Tab!S12</f>
        <v xml:space="preserve">tx_i_60 </v>
      </c>
      <c r="M12" s="3">
        <f>SUBSTITUTE(Tab!T12,".",",")+0</f>
        <v>6.9</v>
      </c>
      <c r="N12" s="3" t="str">
        <f>Tab!U12</f>
        <v xml:space="preserve">tx_i_60 </v>
      </c>
      <c r="O12" s="25">
        <f>SUBSTITUTE(Tab!V12,".",",")+0</f>
        <v>6.2039999999999997</v>
      </c>
      <c r="P12" s="3" t="str">
        <f>SUBSTITUTE(Tab!P12,".",",")</f>
        <v xml:space="preserve">-10,07731417 </v>
      </c>
      <c r="Q12" s="3" t="str">
        <f>SUBSTITUTE(Tab!R12,".",",")</f>
        <v/>
      </c>
    </row>
    <row r="13" spans="1:22" x14ac:dyDescent="0.2">
      <c r="A13" s="3" t="str">
        <f>Tab!C13</f>
        <v xml:space="preserve">naf17PCT_COL4 </v>
      </c>
      <c r="B13" s="3" t="str">
        <f>SUBSTITUTE(Tab!D13,".",",")</f>
        <v>0</v>
      </c>
      <c r="C13" s="3" t="str">
        <f>Tab!E13</f>
        <v xml:space="preserve">tx_i_sexe1 </v>
      </c>
      <c r="D13" s="3" t="str">
        <f>SUBSTITUTE(Tab!F13,".",",")</f>
        <v xml:space="preserve">47,139 </v>
      </c>
      <c r="E13" s="3" t="str">
        <f>Tab!G13</f>
        <v xml:space="preserve">zsal_i_cs5 </v>
      </c>
      <c r="F13" s="3" t="str">
        <f>SUBSTITUTE(Tab!H13,".",",")</f>
        <v>1660</v>
      </c>
      <c r="G13" s="3" t="str">
        <f>Tab!I13</f>
        <v xml:space="preserve">entc1_2 </v>
      </c>
      <c r="H13" s="3" t="str">
        <f>SUBSTITUTE(Tab!J13,".",",")</f>
        <v>7656</v>
      </c>
      <c r="I13" s="3" t="str">
        <f>Tab!K13</f>
        <v xml:space="preserve">REPCRISPOIDS_COL12 </v>
      </c>
      <c r="J13" s="3" t="str">
        <f>SUBSTITUTE(Tab!L13,".",",")</f>
        <v xml:space="preserve">0,0026846935 </v>
      </c>
      <c r="L13" s="3" t="str">
        <f>Tab!S13</f>
        <v xml:space="preserve">tx_i_sexe1 </v>
      </c>
      <c r="M13" s="3">
        <f>SUBSTITUTE(Tab!T13,".",",")+0</f>
        <v>0</v>
      </c>
      <c r="N13" s="3" t="str">
        <f>Tab!U13</f>
        <v xml:space="preserve">tx_i_sexe1 </v>
      </c>
      <c r="O13" s="25">
        <f>SUBSTITUTE(Tab!V13,".",",")+0</f>
        <v>100</v>
      </c>
      <c r="P13" s="3" t="str">
        <f>SUBSTITUTE(Tab!P13,".",",")</f>
        <v xml:space="preserve">-13,83242395 </v>
      </c>
      <c r="Q13" s="3" t="str">
        <f>SUBSTITUTE(Tab!R13,".",",")</f>
        <v/>
      </c>
    </row>
    <row r="14" spans="1:22" x14ac:dyDescent="0.2">
      <c r="A14" s="3" t="str">
        <f>Tab!C14</f>
        <v xml:space="preserve">naf17PCT_COL5 </v>
      </c>
      <c r="B14" s="3" t="str">
        <f>SUBSTITUTE(Tab!D14,".",",")</f>
        <v>0</v>
      </c>
      <c r="C14" s="3" t="str">
        <f>Tab!E14</f>
        <v xml:space="preserve">tx_i_sexe2 </v>
      </c>
      <c r="D14" s="3" t="str">
        <f>SUBSTITUTE(Tab!F14,".",",")</f>
        <v xml:space="preserve">52,861 </v>
      </c>
      <c r="E14" s="3" t="str">
        <f>Tab!G14</f>
        <v xml:space="preserve">zsal_i_cs6 </v>
      </c>
      <c r="F14" s="3" t="str">
        <f>SUBSTITUTE(Tab!H14,".",",")</f>
        <v>1780</v>
      </c>
      <c r="G14" s="3" t="str">
        <f>Tab!I14</f>
        <v xml:space="preserve">entc1_3 </v>
      </c>
      <c r="H14" s="3" t="str">
        <f>SUBSTITUTE(Tab!J14,".",",")</f>
        <v>1945</v>
      </c>
      <c r="I14" s="3" t="str">
        <f>Tab!K14</f>
        <v xml:space="preserve">REPCRISPOIDS_COL13 </v>
      </c>
      <c r="J14" s="3" t="str">
        <f>SUBSTITUTE(Tab!L14,".",",")</f>
        <v xml:space="preserve">0,0021477548 </v>
      </c>
      <c r="K14" s="35">
        <f>F18+0</f>
        <v>1910</v>
      </c>
      <c r="L14" s="3" t="str">
        <f>Tab!S14</f>
        <v xml:space="preserve">tx_i_sexe2 </v>
      </c>
      <c r="M14" s="3">
        <f>SUBSTITUTE(Tab!T14,".",",")+0</f>
        <v>100</v>
      </c>
      <c r="N14" s="3" t="str">
        <f>Tab!U14</f>
        <v xml:space="preserve">tx_i_sexe2 </v>
      </c>
      <c r="O14" s="25">
        <f>SUBSTITUTE(Tab!V14,".",",")+0</f>
        <v>0</v>
      </c>
      <c r="P14" s="3" t="str">
        <f>SUBSTITUTE(Tab!P14,".",",")</f>
        <v xml:space="preserve">-10,90228698 </v>
      </c>
      <c r="Q14" s="3" t="str">
        <f>SUBSTITUTE(Tab!R14,".",",")</f>
        <v/>
      </c>
    </row>
    <row r="15" spans="1:22" x14ac:dyDescent="0.2">
      <c r="A15" s="3" t="str">
        <f>Tab!C15</f>
        <v xml:space="preserve">naf17PCT_COL6 </v>
      </c>
      <c r="B15" s="3" t="str">
        <f>SUBSTITUTE(Tab!D15,".",",")</f>
        <v>0</v>
      </c>
      <c r="C15" s="3" t="str">
        <f>Tab!E15</f>
        <v xml:space="preserve">tx_i_cs3 </v>
      </c>
      <c r="D15" s="3" t="str">
        <f>SUBSTITUTE(Tab!F15,".",",")</f>
        <v xml:space="preserve">6,46 </v>
      </c>
      <c r="E15" s="3" t="str">
        <f>Tab!G15</f>
        <v xml:space="preserve">zsal_i_tail0 </v>
      </c>
      <c r="F15" s="3" t="str">
        <f>SUBSTITUTE(Tab!H15,".",",")</f>
        <v>2150</v>
      </c>
      <c r="G15" s="3" t="str">
        <f>Tab!I15</f>
        <v xml:space="preserve">entc1_4 </v>
      </c>
      <c r="H15" s="3" t="str">
        <f>SUBSTITUTE(Tab!J15,".",",")</f>
        <v>375</v>
      </c>
      <c r="I15" s="3" t="str">
        <f>Tab!K15</f>
        <v xml:space="preserve">REPCRISPOIDS_COL14 </v>
      </c>
      <c r="J15" s="3" t="str">
        <f>SUBSTITUTE(Tab!L15,".",",")</f>
        <v>0</v>
      </c>
      <c r="K15" s="35">
        <f t="shared" ref="K15:K25" si="0">F19+0</f>
        <v>2180</v>
      </c>
      <c r="L15" s="3" t="str">
        <f>Tab!S15</f>
        <v xml:space="preserve">tx_i_cs3 </v>
      </c>
      <c r="M15" s="3">
        <f>SUBSTITUTE(Tab!T15,".",",")+0</f>
        <v>4.899</v>
      </c>
      <c r="N15" s="3" t="str">
        <f>Tab!U15</f>
        <v xml:space="preserve">tx_i_cs3 </v>
      </c>
      <c r="O15" s="25">
        <f>SUBSTITUTE(Tab!V15,".",",")+0</f>
        <v>8.2100000000000009</v>
      </c>
      <c r="P15" s="3" t="str">
        <f>SUBSTITUTE(Tab!P15,".",",")</f>
        <v xml:space="preserve">-15,08496291 </v>
      </c>
    </row>
    <row r="16" spans="1:22" x14ac:dyDescent="0.2">
      <c r="A16" s="3" t="str">
        <f>Tab!C16</f>
        <v xml:space="preserve">naf17PCT_COL7 </v>
      </c>
      <c r="B16" s="3" t="str">
        <f>SUBSTITUTE(Tab!D16,".",",")</f>
        <v>0</v>
      </c>
      <c r="C16" s="3" t="str">
        <f>Tab!E16</f>
        <v xml:space="preserve">tx_i_cs4 </v>
      </c>
      <c r="D16" s="3" t="str">
        <f>SUBSTITUTE(Tab!F16,".",",")</f>
        <v xml:space="preserve">21,657 </v>
      </c>
      <c r="E16" s="3" t="str">
        <f>Tab!G16</f>
        <v xml:space="preserve">zsal_i_tail1 </v>
      </c>
      <c r="F16" s="3" t="str">
        <f>SUBSTITUTE(Tab!H16,".",",")</f>
        <v>2160</v>
      </c>
      <c r="G16" s="3" t="str">
        <f>Tab!I16</f>
        <v xml:space="preserve">entc1_5 </v>
      </c>
      <c r="H16" s="3" t="str">
        <f>SUBSTITUTE(Tab!J16,".",",")</f>
        <v>97</v>
      </c>
      <c r="I16" s="3" t="str">
        <f>Tab!K16</f>
        <v xml:space="preserve">REPCRISPOIDS_COL15 </v>
      </c>
      <c r="J16" s="3" t="str">
        <f>SUBSTITUTE(Tab!L16,".",",")</f>
        <v>0</v>
      </c>
      <c r="K16" s="35">
        <f t="shared" si="0"/>
        <v>1990</v>
      </c>
      <c r="L16" s="3" t="str">
        <f>Tab!S16</f>
        <v xml:space="preserve">tx_i_cs4 </v>
      </c>
      <c r="M16" s="3">
        <f>SUBSTITUTE(Tab!T16,".",",")+0</f>
        <v>14.554</v>
      </c>
      <c r="N16" s="3" t="str">
        <f>Tab!U16</f>
        <v xml:space="preserve">tx_i_cs4 </v>
      </c>
      <c r="O16" s="25">
        <f>SUBSTITUTE(Tab!V16,".",",")+0</f>
        <v>29.623000000000001</v>
      </c>
      <c r="P16" s="3" t="str">
        <f>SUBSTITUTE(Tab!P16,".",",")</f>
        <v xml:space="preserve">-14,00528301 </v>
      </c>
    </row>
    <row r="17" spans="1:16" x14ac:dyDescent="0.2">
      <c r="A17" s="3" t="str">
        <f>Tab!C17</f>
        <v xml:space="preserve">naf17PCT_COL8 </v>
      </c>
      <c r="B17" s="3" t="str">
        <f>SUBSTITUTE(Tab!D17,".",",")</f>
        <v xml:space="preserve">0,0053306609 </v>
      </c>
      <c r="C17" s="3" t="str">
        <f>Tab!E17</f>
        <v xml:space="preserve">tx_i_cs5 </v>
      </c>
      <c r="D17" s="3" t="str">
        <f>SUBSTITUTE(Tab!F17,".",",")</f>
        <v xml:space="preserve">49,023 </v>
      </c>
      <c r="E17" s="3" t="str">
        <f>Tab!G17</f>
        <v xml:space="preserve">zsal_i_tail2 </v>
      </c>
      <c r="F17" s="3" t="str">
        <f>SUBSTITUTE(Tab!H17,".",",")</f>
        <v>2060</v>
      </c>
      <c r="G17" s="3" t="str">
        <f>Tab!I17</f>
        <v xml:space="preserve">entc1_6 </v>
      </c>
      <c r="H17" s="3" t="str">
        <f>SUBSTITUTE(Tab!J17,".",",")</f>
        <v>100</v>
      </c>
      <c r="I17" s="3" t="str">
        <f>Tab!K17</f>
        <v xml:space="preserve">REPCRISPOIDS_COL16 </v>
      </c>
      <c r="J17" s="3" t="str">
        <f>SUBSTITUTE(Tab!L17,".",",")</f>
        <v>0</v>
      </c>
      <c r="K17" s="35">
        <f t="shared" si="0"/>
        <v>2080</v>
      </c>
      <c r="L17" s="3" t="str">
        <f>Tab!S17</f>
        <v xml:space="preserve">tx_i_cs5 </v>
      </c>
      <c r="M17" s="3">
        <f>SUBSTITUTE(Tab!T17,".",",")+0</f>
        <v>66.707999999999998</v>
      </c>
      <c r="N17" s="3" t="str">
        <f>Tab!U17</f>
        <v xml:space="preserve">tx_i_cs5 </v>
      </c>
      <c r="O17" s="25">
        <f>SUBSTITUTE(Tab!V17,".",",")+0</f>
        <v>29.190999999999999</v>
      </c>
      <c r="P17" s="3" t="str">
        <f>SUBSTITUTE(Tab!P17,".",",")</f>
        <v xml:space="preserve">-6,969931583 </v>
      </c>
    </row>
    <row r="18" spans="1:16" x14ac:dyDescent="0.2">
      <c r="A18" s="3" t="str">
        <f>Tab!C18</f>
        <v xml:space="preserve">naf17PCT_COL9 </v>
      </c>
      <c r="B18" s="3" t="str">
        <f>SUBSTITUTE(Tab!D18,".",",")</f>
        <v xml:space="preserve">0,0682324595 </v>
      </c>
      <c r="C18" s="3" t="str">
        <f>Tab!E18</f>
        <v xml:space="preserve">tx_i_cs6 </v>
      </c>
      <c r="D18" s="3" t="str">
        <f>SUBSTITUTE(Tab!F18,".",",")</f>
        <v xml:space="preserve">22,86 </v>
      </c>
      <c r="E18" s="3" t="str">
        <f>Tab!G18</f>
        <v xml:space="preserve">zsal_i_tail3 </v>
      </c>
      <c r="F18" s="3" t="str">
        <f>SUBSTITUTE(Tab!H18,".",",")</f>
        <v>1910</v>
      </c>
      <c r="G18" s="3" t="str">
        <f>Tab!I18</f>
        <v xml:space="preserve">ent1 </v>
      </c>
      <c r="H18" s="3" t="str">
        <f>SUBSTITUTE(Tab!J18,".",",")</f>
        <v>1764190</v>
      </c>
      <c r="I18" s="3" t="str">
        <f>Tab!K18</f>
        <v xml:space="preserve">REPCRISPOIDS_COL17 </v>
      </c>
      <c r="J18" s="3" t="str">
        <f>SUBSTITUTE(Tab!L18,".",",")</f>
        <v>0</v>
      </c>
      <c r="K18" s="35">
        <f t="shared" si="0"/>
        <v>2.8</v>
      </c>
      <c r="L18" s="3" t="str">
        <f>Tab!S18</f>
        <v xml:space="preserve">tx_i_cs6 </v>
      </c>
      <c r="M18" s="3">
        <f>SUBSTITUTE(Tab!T18,".",",")+0</f>
        <v>13.84</v>
      </c>
      <c r="N18" s="3" t="str">
        <f>Tab!U18</f>
        <v xml:space="preserve">tx_i_cs6 </v>
      </c>
      <c r="O18" s="25">
        <f>SUBSTITUTE(Tab!V18,".",",")+0</f>
        <v>32.975000000000001</v>
      </c>
      <c r="P18" s="3" t="str">
        <f>SUBSTITUTE(Tab!P18,".",",")</f>
        <v xml:space="preserve">-6,967050915 </v>
      </c>
    </row>
    <row r="19" spans="1:16" x14ac:dyDescent="0.2">
      <c r="A19" s="3" t="str">
        <f>Tab!C19</f>
        <v xml:space="preserve">naf17PCT_COL10 </v>
      </c>
      <c r="B19" s="3" t="str">
        <f>SUBSTITUTE(Tab!D19,".",",")</f>
        <v xml:space="preserve">0,0437114193 </v>
      </c>
      <c r="C19" s="3" t="str">
        <f>Tab!E19</f>
        <v xml:space="preserve">tx_i_tail0 </v>
      </c>
      <c r="D19" s="3" t="str">
        <f>SUBSTITUTE(Tab!F19,".",",")</f>
        <v xml:space="preserve">2,216 </v>
      </c>
      <c r="E19" s="3" t="str">
        <f>Tab!G19</f>
        <v xml:space="preserve">zsal_i_tail4 </v>
      </c>
      <c r="F19" s="3" t="str">
        <f>SUBSTITUTE(Tab!H19,".",",")</f>
        <v>2180</v>
      </c>
      <c r="G19" s="3" t="str">
        <f>Tab!I19</f>
        <v xml:space="preserve">ent1_0 </v>
      </c>
      <c r="H19" s="3" t="str">
        <f>SUBSTITUTE(Tab!J19,".",",")</f>
        <v>1444607</v>
      </c>
      <c r="I19" s="3" t="str">
        <f>Tab!K19</f>
        <v xml:space="preserve">REPCRISPOIDS_COL18 </v>
      </c>
      <c r="J19" s="3" t="str">
        <f>SUBSTITUTE(Tab!L19,".",",")</f>
        <v>0</v>
      </c>
      <c r="K19" s="35">
        <f t="shared" si="0"/>
        <v>3.1</v>
      </c>
      <c r="L19" s="3" t="str">
        <f>Tab!S19</f>
        <v xml:space="preserve">tx_i_tail0 </v>
      </c>
      <c r="M19" s="3">
        <f>SUBSTITUTE(Tab!T19,".",",")+0</f>
        <v>2.6739999999999999</v>
      </c>
      <c r="N19" s="3" t="str">
        <f>Tab!U19</f>
        <v xml:space="preserve">tx_i_tail0 </v>
      </c>
      <c r="O19" s="25">
        <f>SUBSTITUTE(Tab!V19,".",",")+0</f>
        <v>1.7030000000000001</v>
      </c>
      <c r="P19" s="3" t="str">
        <f>SUBSTITUTE(Tab!P19,".",",")</f>
        <v xml:space="preserve">-6,406584946 </v>
      </c>
    </row>
    <row r="20" spans="1:16" x14ac:dyDescent="0.2">
      <c r="A20" s="3" t="str">
        <f>Tab!C20</f>
        <v xml:space="preserve">naf17PCT_COL11 </v>
      </c>
      <c r="B20" s="3" t="str">
        <f>SUBSTITUTE(Tab!D20,".",",")</f>
        <v xml:space="preserve">97,378380972 </v>
      </c>
      <c r="C20" s="3" t="str">
        <f>Tab!E20</f>
        <v xml:space="preserve">tx_i_tail1 </v>
      </c>
      <c r="D20" s="3" t="str">
        <f>SUBSTITUTE(Tab!F20,".",",")</f>
        <v xml:space="preserve">2,199 </v>
      </c>
      <c r="E20" s="3" t="str">
        <f>Tab!G20</f>
        <v xml:space="preserve">zsal_i_tail5 </v>
      </c>
      <c r="F20" s="3" t="str">
        <f>SUBSTITUTE(Tab!H20,".",",")</f>
        <v>1990</v>
      </c>
      <c r="G20" s="3" t="str">
        <f>Tab!I20</f>
        <v xml:space="preserve">ent1_1 </v>
      </c>
      <c r="H20" s="3" t="str">
        <f>SUBSTITUTE(Tab!J20,".",",")</f>
        <v>157422</v>
      </c>
      <c r="I20" s="3" t="str">
        <f>Tab!K20</f>
        <v xml:space="preserve">REPCRISPOIDS_COL19 </v>
      </c>
      <c r="J20" s="3" t="str">
        <f>SUBSTITUTE(Tab!L20,".",",")</f>
        <v>0</v>
      </c>
      <c r="K20" s="35">
        <f t="shared" si="0"/>
        <v>17.2</v>
      </c>
      <c r="L20" s="3" t="str">
        <f>Tab!S20</f>
        <v xml:space="preserve">tx_i_tail1 </v>
      </c>
      <c r="M20" s="3">
        <f>SUBSTITUTE(Tab!T20,".",",")+0</f>
        <v>2.2309999999999999</v>
      </c>
      <c r="N20" s="3" t="str">
        <f>Tab!U20</f>
        <v xml:space="preserve">tx_i_tail1 </v>
      </c>
      <c r="O20" s="25">
        <f>SUBSTITUTE(Tab!V20,".",",")+0</f>
        <v>2.1640000000000001</v>
      </c>
      <c r="P20" s="3" t="str">
        <f>SUBSTITUTE(Tab!P20,".",",")</f>
        <v xml:space="preserve">-2,16081172 </v>
      </c>
    </row>
    <row r="21" spans="1:16" x14ac:dyDescent="0.2">
      <c r="A21" s="3" t="str">
        <f>Tab!C21</f>
        <v xml:space="preserve">naf17PCT_COL12 </v>
      </c>
      <c r="B21" s="3" t="str">
        <f>SUBSTITUTE(Tab!D21,".",",")</f>
        <v>0</v>
      </c>
      <c r="C21" s="3" t="str">
        <f>Tab!E21</f>
        <v xml:space="preserve">tx_i_tail2 </v>
      </c>
      <c r="D21" s="3" t="str">
        <f>SUBSTITUTE(Tab!F21,".",",")</f>
        <v xml:space="preserve">3,727 </v>
      </c>
      <c r="E21" s="3" t="str">
        <f>Tab!G21</f>
        <v xml:space="preserve">zsal_i_tail6 </v>
      </c>
      <c r="F21" s="3" t="str">
        <f>SUBSTITUTE(Tab!H21,".",",")</f>
        <v>2080</v>
      </c>
      <c r="G21" s="3" t="str">
        <f>Tab!I21</f>
        <v xml:space="preserve">ent1_2 </v>
      </c>
      <c r="H21" s="3" t="str">
        <f>SUBSTITUTE(Tab!J21,".",",")</f>
        <v>96127</v>
      </c>
      <c r="I21" s="3" t="str">
        <f>Tab!K21</f>
        <v xml:space="preserve">REPCRISPOIDS_COL20 </v>
      </c>
      <c r="J21" s="3" t="str">
        <f>SUBSTITUTE(Tab!L21,".",",")</f>
        <v>0</v>
      </c>
      <c r="K21" s="35">
        <f t="shared" si="0"/>
        <v>20.399999999999999</v>
      </c>
      <c r="L21" s="3" t="str">
        <f>Tab!S21</f>
        <v xml:space="preserve">tx_i_tail2 </v>
      </c>
      <c r="M21" s="3">
        <f>SUBSTITUTE(Tab!T21,".",",")+0</f>
        <v>3.536</v>
      </c>
      <c r="N21" s="3" t="str">
        <f>Tab!U21</f>
        <v xml:space="preserve">tx_i_tail2 </v>
      </c>
      <c r="O21" s="25">
        <f>SUBSTITUTE(Tab!V21,".",",")+0</f>
        <v>3.9420000000000002</v>
      </c>
      <c r="P21" s="3" t="str">
        <f>SUBSTITUTE(Tab!P21,".",",")</f>
        <v xml:space="preserve">-6,495999431 </v>
      </c>
    </row>
    <row r="22" spans="1:16" x14ac:dyDescent="0.2">
      <c r="A22" s="3" t="str">
        <f>Tab!C22</f>
        <v xml:space="preserve">naf17PCT_COL13 </v>
      </c>
      <c r="B22" s="3" t="str">
        <f>SUBSTITUTE(Tab!D22,".",",")</f>
        <v xml:space="preserve">0,3198396537 </v>
      </c>
      <c r="C22" s="3" t="str">
        <f>Tab!E22</f>
        <v xml:space="preserve">tx_i_tail3 </v>
      </c>
      <c r="D22" s="3" t="str">
        <f>SUBSTITUTE(Tab!F22,".",",")</f>
        <v xml:space="preserve">2,971 </v>
      </c>
      <c r="E22" s="3" t="str">
        <f>Tab!G22</f>
        <v xml:space="preserve">zsmic_i01 </v>
      </c>
      <c r="F22" s="3" t="str">
        <f>SUBSTITUTE(Tab!H22,".",",")</f>
        <v xml:space="preserve">2,8 </v>
      </c>
      <c r="G22" s="3" t="str">
        <f>Tab!I22</f>
        <v xml:space="preserve">ent1_3 </v>
      </c>
      <c r="H22" s="3" t="str">
        <f>SUBSTITUTE(Tab!J22,".",",")</f>
        <v>34861</v>
      </c>
      <c r="I22" s="3" t="str">
        <f>Tab!K22</f>
        <v xml:space="preserve">REPCRISPOIDS_COL21 </v>
      </c>
      <c r="J22" s="3" t="str">
        <f>SUBSTITUTE(Tab!L22,".",",")</f>
        <v>0</v>
      </c>
      <c r="K22" s="35">
        <f t="shared" si="0"/>
        <v>13.3</v>
      </c>
      <c r="L22" s="3" t="str">
        <f>Tab!S22</f>
        <v xml:space="preserve">tx_i_tail3 </v>
      </c>
      <c r="M22" s="3">
        <f>SUBSTITUTE(Tab!T22,".",",")+0</f>
        <v>3.0760000000000001</v>
      </c>
      <c r="N22" s="3" t="str">
        <f>Tab!U22</f>
        <v xml:space="preserve">tx_i_tail3 </v>
      </c>
      <c r="O22" s="25">
        <f>SUBSTITUTE(Tab!V22,".",",")+0</f>
        <v>2.8540000000000001</v>
      </c>
      <c r="P22" s="3" t="str">
        <f>SUBSTITUTE(Tab!P22,".",",")</f>
        <v xml:space="preserve">-2,461022872 </v>
      </c>
    </row>
    <row r="23" spans="1:16" x14ac:dyDescent="0.2">
      <c r="A23" s="3" t="str">
        <f>Tab!C23</f>
        <v xml:space="preserve">naf17PCT_COL14 </v>
      </c>
      <c r="B23" s="3" t="str">
        <f>SUBSTITUTE(Tab!D23,".",",")</f>
        <v xml:space="preserve">0,124737465 </v>
      </c>
      <c r="C23" s="3" t="str">
        <f>Tab!E23</f>
        <v xml:space="preserve">tx_i_tail4 </v>
      </c>
      <c r="D23" s="3" t="str">
        <f>SUBSTITUTE(Tab!F23,".",",")</f>
        <v xml:space="preserve">6,157 </v>
      </c>
      <c r="E23" s="3" t="str">
        <f>Tab!G23</f>
        <v xml:space="preserve">zsmic_i02 </v>
      </c>
      <c r="F23" s="3" t="str">
        <f>SUBSTITUTE(Tab!H23,".",",")</f>
        <v xml:space="preserve">3,1 </v>
      </c>
      <c r="G23" s="3" t="str">
        <f>Tab!I23</f>
        <v xml:space="preserve">ent1_4 </v>
      </c>
      <c r="H23" s="3" t="str">
        <f>SUBSTITUTE(Tab!J23,".",",")</f>
        <v>19564</v>
      </c>
      <c r="I23" s="3" t="str">
        <f>Tab!K23</f>
        <v xml:space="preserve">REPCRISPOIDS_COL22 </v>
      </c>
      <c r="J23" s="3" t="str">
        <f>SUBSTITUTE(Tab!L23,".",",")</f>
        <v>0</v>
      </c>
      <c r="K23" s="35">
        <f t="shared" si="0"/>
        <v>8.6</v>
      </c>
      <c r="L23" s="3" t="str">
        <f>Tab!S23</f>
        <v xml:space="preserve">tx_i_tail4 </v>
      </c>
      <c r="M23" s="3">
        <f>SUBSTITUTE(Tab!T23,".",",")+0</f>
        <v>6.0529999999999999</v>
      </c>
      <c r="N23" s="3" t="str">
        <f>Tab!U23</f>
        <v xml:space="preserve">tx_i_tail4 </v>
      </c>
      <c r="O23" s="25">
        <f>SUBSTITUTE(Tab!V23,".",",")+0</f>
        <v>6.274</v>
      </c>
      <c r="P23" s="3" t="str">
        <f>SUBSTITUTE(Tab!P23,".",",")</f>
        <v xml:space="preserve">-6,535091545 </v>
      </c>
    </row>
    <row r="24" spans="1:16" x14ac:dyDescent="0.2">
      <c r="A24" s="3" t="str">
        <f>Tab!C24</f>
        <v xml:space="preserve">naf17PCT_COL15 </v>
      </c>
      <c r="B24" s="3" t="str">
        <f>SUBSTITUTE(Tab!D24,".",",")</f>
        <v xml:space="preserve">0,9328656567 </v>
      </c>
      <c r="C24" s="3" t="str">
        <f>Tab!E24</f>
        <v xml:space="preserve">tx_i_tail5 </v>
      </c>
      <c r="D24" s="3" t="str">
        <f>SUBSTITUTE(Tab!F24,".",",")</f>
        <v xml:space="preserve">3,286 </v>
      </c>
      <c r="E24" s="3" t="str">
        <f>Tab!G24</f>
        <v xml:space="preserve">zsmic_i03 </v>
      </c>
      <c r="F24" s="3" t="str">
        <f>SUBSTITUTE(Tab!H24,".",",")</f>
        <v xml:space="preserve">17,2 </v>
      </c>
      <c r="G24" s="3" t="str">
        <f>Tab!I24</f>
        <v xml:space="preserve">ent1_5 </v>
      </c>
      <c r="H24" s="3" t="str">
        <f>SUBSTITUTE(Tab!J24,".",",")</f>
        <v>6062</v>
      </c>
      <c r="I24" s="3" t="str">
        <f>Tab!K24</f>
        <v xml:space="preserve">REPCRISPOIDS_COL23 </v>
      </c>
      <c r="J24" s="3" t="str">
        <f>SUBSTITUTE(Tab!L24,".",",")</f>
        <v>0</v>
      </c>
      <c r="K24" s="35">
        <f t="shared" si="0"/>
        <v>6.1</v>
      </c>
      <c r="L24" s="3" t="str">
        <f>Tab!S24</f>
        <v xml:space="preserve">tx_i_tail5 </v>
      </c>
      <c r="M24" s="3">
        <f>SUBSTITUTE(Tab!T24,".",",")+0</f>
        <v>3.4830000000000001</v>
      </c>
      <c r="N24" s="3" t="str">
        <f>Tab!U24</f>
        <v xml:space="preserve">tx_i_tail5 </v>
      </c>
      <c r="O24" s="25">
        <f>SUBSTITUTE(Tab!V24,".",",")+0</f>
        <v>3.0649999999999999</v>
      </c>
      <c r="P24" s="3" t="str">
        <f>SUBSTITUTE(Tab!P24,".",",")</f>
        <v xml:space="preserve">-13,45145713 </v>
      </c>
    </row>
    <row r="25" spans="1:16" x14ac:dyDescent="0.2">
      <c r="A25" s="3" t="str">
        <f>Tab!C25</f>
        <v xml:space="preserve">naf17PCT_COL16 </v>
      </c>
      <c r="B25" s="3" t="str">
        <f>SUBSTITUTE(Tab!D25,".",",")</f>
        <v xml:space="preserve">0,5565209975 </v>
      </c>
      <c r="C25" s="3" t="str">
        <f>Tab!E25</f>
        <v xml:space="preserve">tx_i_tail6 </v>
      </c>
      <c r="D25" s="3" t="str">
        <f>SUBSTITUTE(Tab!F25,".",",")</f>
        <v xml:space="preserve">79,443 </v>
      </c>
      <c r="E25" s="3" t="str">
        <f>Tab!G25</f>
        <v xml:space="preserve">zsmic_i04 </v>
      </c>
      <c r="F25" s="3" t="str">
        <f>SUBSTITUTE(Tab!H25,".",",")</f>
        <v xml:space="preserve">20,4 </v>
      </c>
      <c r="G25" s="3" t="str">
        <f>Tab!I25</f>
        <v xml:space="preserve">ent1_6 </v>
      </c>
      <c r="H25" s="3" t="str">
        <f>SUBSTITUTE(Tab!J25,".",",")</f>
        <v>5547</v>
      </c>
      <c r="I25" s="3" t="str">
        <f>Tab!K25</f>
        <v xml:space="preserve">REPCRISPOIDS_COL24 </v>
      </c>
      <c r="J25" s="3" t="str">
        <f>SUBSTITUTE(Tab!L25,".",",")</f>
        <v>0</v>
      </c>
      <c r="K25" s="35">
        <f t="shared" si="0"/>
        <v>14.5</v>
      </c>
      <c r="L25" s="3" t="str">
        <f>Tab!S25</f>
        <v xml:space="preserve">tx_i_tail6 </v>
      </c>
      <c r="M25" s="3">
        <f>SUBSTITUTE(Tab!T25,".",",")+0</f>
        <v>78.947999999999993</v>
      </c>
      <c r="N25" s="3" t="str">
        <f>Tab!U25</f>
        <v xml:space="preserve">tx_i_tail6 </v>
      </c>
      <c r="O25" s="25">
        <f>SUBSTITUTE(Tab!V25,".",",")+0</f>
        <v>79.998000000000005</v>
      </c>
      <c r="P25" s="3" t="str">
        <f>SUBSTITUTE(Tab!P25,".",",")</f>
        <v xml:space="preserve">-5,135380168 </v>
      </c>
    </row>
    <row r="26" spans="1:16" x14ac:dyDescent="0.2">
      <c r="A26" s="3" t="str">
        <f>Tab!C26</f>
        <v xml:space="preserve">naf17PCT_COL17 </v>
      </c>
      <c r="B26" s="3" t="str">
        <f>SUBSTITUTE(Tab!D26,".",",")</f>
        <v xml:space="preserve">0,5234708999 </v>
      </c>
      <c r="C26" s="3" t="str">
        <f>Tab!E26</f>
        <v xml:space="preserve">tx_tp_i_1829 </v>
      </c>
      <c r="D26" s="3" t="str">
        <f>SUBSTITUTE(Tab!F26,".",",")</f>
        <v xml:space="preserve">20,4 </v>
      </c>
      <c r="E26" s="3" t="str">
        <f>Tab!G26</f>
        <v xml:space="preserve">zsmic_i05 </v>
      </c>
      <c r="F26" s="3" t="str">
        <f>SUBSTITUTE(Tab!H26,".",",")</f>
        <v xml:space="preserve">13,3 </v>
      </c>
      <c r="G26" s="3" t="str">
        <f>Tab!I26</f>
        <v xml:space="preserve">ent2 </v>
      </c>
      <c r="H26" s="3" t="str">
        <f>SUBSTITUTE(Tab!J26,".",",")</f>
        <v>1004</v>
      </c>
      <c r="I26" s="3" t="str">
        <f>Tab!K26</f>
        <v xml:space="preserve">REPCRISPOIDS_COL25 </v>
      </c>
      <c r="J26" s="3" t="str">
        <f>SUBSTITUTE(Tab!L26,".",",")</f>
        <v>0</v>
      </c>
      <c r="K26" s="35">
        <f>SUM(K14:K25)</f>
        <v>8246</v>
      </c>
      <c r="L26" s="3" t="str">
        <f>Tab!S26</f>
        <v xml:space="preserve">tx_tp_i_1829 </v>
      </c>
      <c r="M26" s="3">
        <f>SUBSTITUTE(Tab!T26,".",",")+0</f>
        <v>27</v>
      </c>
      <c r="N26" s="3" t="str">
        <f>Tab!U26</f>
        <v xml:space="preserve">tx_tp_i_1829 </v>
      </c>
      <c r="O26" s="25">
        <f>SUBSTITUTE(Tab!V26,".",",")+0</f>
        <v>13.6</v>
      </c>
      <c r="P26" s="3" t="str">
        <f>SUBSTITUTE(Tab!P26,".",",")</f>
        <v xml:space="preserve">-6,144647024 </v>
      </c>
    </row>
    <row r="27" spans="1:16" x14ac:dyDescent="0.2">
      <c r="A27" s="3" t="str">
        <f>Tab!C27</f>
        <v xml:space="preserve">Znaf17PCT_COL1 </v>
      </c>
      <c r="B27" s="3" t="str">
        <f>SUBSTITUTE(Tab!D27,".",",")</f>
        <v>0</v>
      </c>
      <c r="C27" s="3" t="str">
        <f>Tab!E27</f>
        <v xml:space="preserve">tx_tp_i_3049 </v>
      </c>
      <c r="D27" s="3" t="str">
        <f>SUBSTITUTE(Tab!F27,".",",")</f>
        <v xml:space="preserve">22,5 </v>
      </c>
      <c r="E27" s="3" t="str">
        <f>Tab!G27</f>
        <v xml:space="preserve">zsmic_i06 </v>
      </c>
      <c r="F27" s="3" t="str">
        <f>SUBSTITUTE(Tab!H27,".",",")</f>
        <v xml:space="preserve">8,6 </v>
      </c>
      <c r="G27" s="3" t="str">
        <f>Tab!I27</f>
        <v xml:space="preserve">etabi1_0 </v>
      </c>
      <c r="H27" s="3" t="str">
        <f>SUBSTITUTE(Tab!J27,".",",")</f>
        <v>608</v>
      </c>
      <c r="I27" s="3" t="str">
        <f>Tab!K27</f>
        <v xml:space="preserve">REPCRISPOIDS_COL26 </v>
      </c>
      <c r="J27" s="3" t="str">
        <f>SUBSTITUTE(Tab!L27,".",",")</f>
        <v>0</v>
      </c>
      <c r="L27" s="3" t="str">
        <f>Tab!S27</f>
        <v xml:space="preserve">tx_tp_i_3049 </v>
      </c>
      <c r="M27" s="3">
        <f>SUBSTITUTE(Tab!T27,".",",")+0</f>
        <v>34.5</v>
      </c>
      <c r="N27" s="3" t="str">
        <f>Tab!U27</f>
        <v xml:space="preserve">tx_tp_i_3049 </v>
      </c>
      <c r="O27" s="25">
        <f>SUBSTITUTE(Tab!V27,".",",")+0</f>
        <v>8.6999999999999993</v>
      </c>
      <c r="P27" s="3" t="str">
        <f>SUBSTITUTE(Tab!P27,".",",")</f>
        <v xml:space="preserve">-7,835902872 </v>
      </c>
    </row>
    <row r="28" spans="1:16" x14ac:dyDescent="0.2">
      <c r="A28" s="3" t="str">
        <f>Tab!C28</f>
        <v xml:space="preserve">Znaf17PCT_COL2 </v>
      </c>
      <c r="B28" s="3" t="str">
        <f>SUBSTITUTE(Tab!D28,".",",")</f>
        <v xml:space="preserve">0,0066556344 </v>
      </c>
      <c r="C28" s="3" t="str">
        <f>Tab!E28</f>
        <v xml:space="preserve">tx_tp_i_50 </v>
      </c>
      <c r="D28" s="3" t="str">
        <f>SUBSTITUTE(Tab!F28,".",",")</f>
        <v xml:space="preserve">25,5 </v>
      </c>
      <c r="E28" s="3" t="str">
        <f>Tab!G28</f>
        <v xml:space="preserve">zsmic_i07 </v>
      </c>
      <c r="F28" s="3" t="str">
        <f>SUBSTITUTE(Tab!H28,".",",")</f>
        <v xml:space="preserve">6,1 </v>
      </c>
      <c r="G28" s="3" t="str">
        <f>Tab!I28</f>
        <v xml:space="preserve">etabi1_1 </v>
      </c>
      <c r="H28" s="3" t="str">
        <f>SUBSTITUTE(Tab!J28,".",",")</f>
        <v>157</v>
      </c>
      <c r="I28" s="3" t="str">
        <f>Tab!K28</f>
        <v xml:space="preserve">REPCRISPOIDS_COL27 </v>
      </c>
      <c r="J28" s="3" t="str">
        <f>SUBSTITUTE(Tab!L28,".",",")</f>
        <v>0</v>
      </c>
      <c r="L28" s="3" t="str">
        <f>Tab!S28</f>
        <v xml:space="preserve">tx_tp_i_50 </v>
      </c>
      <c r="M28" s="3">
        <f>SUBSTITUTE(Tab!T28,".",",")+0</f>
        <v>38.299999999999997</v>
      </c>
      <c r="N28" s="3" t="str">
        <f>Tab!U28</f>
        <v xml:space="preserve">tx_tp_i_50 </v>
      </c>
      <c r="O28" s="25">
        <f>SUBSTITUTE(Tab!V28,".",",")+0</f>
        <v>11</v>
      </c>
      <c r="P28" s="3" t="str">
        <f>SUBSTITUTE(Tab!P28,".",",")</f>
        <v xml:space="preserve">-8,665568522 </v>
      </c>
    </row>
    <row r="29" spans="1:16" x14ac:dyDescent="0.2">
      <c r="A29" s="3" t="str">
        <f>Tab!C29</f>
        <v xml:space="preserve">Znaf17PCT_COL3 </v>
      </c>
      <c r="B29" s="3" t="str">
        <f>SUBSTITUTE(Tab!D29,".",",")</f>
        <v>0</v>
      </c>
      <c r="C29" s="3" t="str">
        <f>Tab!E29</f>
        <v xml:space="preserve">tx_tp_i_sexe1 </v>
      </c>
      <c r="D29" s="3" t="str">
        <f>SUBSTITUTE(Tab!F29,".",",")</f>
        <v xml:space="preserve">10,2 </v>
      </c>
      <c r="E29" s="3" t="str">
        <f>Tab!G29</f>
        <v xml:space="preserve">zsmic_i08 </v>
      </c>
      <c r="F29" s="3" t="str">
        <f>SUBSTITUTE(Tab!H29,".",",")</f>
        <v xml:space="preserve">14,5 </v>
      </c>
      <c r="G29" s="3" t="str">
        <f>Tab!I29</f>
        <v xml:space="preserve">etabi1_2 </v>
      </c>
      <c r="H29" s="3" t="str">
        <f>SUBSTITUTE(Tab!J29,".",",")</f>
        <v>242</v>
      </c>
      <c r="I29" s="3" t="str">
        <f>Tab!K29</f>
        <v xml:space="preserve">REPCRISPOIDS_COL28 </v>
      </c>
      <c r="J29" s="3" t="str">
        <f>SUBSTITUTE(Tab!L29,".",",")</f>
        <v>0</v>
      </c>
      <c r="L29" s="3" t="str">
        <f>Tab!S29</f>
        <v xml:space="preserve">tx_tp_i_sexe1 </v>
      </c>
      <c r="M29" s="3">
        <f>SUBSTITUTE(Tab!T29,".",",")+0</f>
        <v>0</v>
      </c>
      <c r="N29" s="3" t="str">
        <f>Tab!U29</f>
        <v xml:space="preserve">tx_tp_i_sexe1 </v>
      </c>
      <c r="O29" s="25">
        <f>SUBSTITUTE(Tab!V29,".",",")+0</f>
        <v>10.199999999999999</v>
      </c>
      <c r="P29" s="3" t="str">
        <f>SUBSTITUTE(Tab!P29,".",",")</f>
        <v xml:space="preserve">-9,448586373 </v>
      </c>
    </row>
    <row r="30" spans="1:16" x14ac:dyDescent="0.2">
      <c r="A30" s="3" t="str">
        <f>Tab!C30</f>
        <v xml:space="preserve">Znaf17PCT_COL4 </v>
      </c>
      <c r="B30" s="3" t="str">
        <f>SUBSTITUTE(Tab!D30,".",",")</f>
        <v>0</v>
      </c>
      <c r="C30" s="3" t="str">
        <f>Tab!E30</f>
        <v xml:space="preserve">tx_tp_i_sexe2 </v>
      </c>
      <c r="D30" s="3" t="str">
        <f>SUBSTITUTE(Tab!F30,".",",")</f>
        <v xml:space="preserve">35,1 </v>
      </c>
      <c r="E30" s="3" t="str">
        <f>Tab!G30</f>
        <v xml:space="preserve">zsmic_i09 </v>
      </c>
      <c r="F30" s="3" t="str">
        <f>SUBSTITUTE(Tab!H30,".",",")</f>
        <v xml:space="preserve">10,1 </v>
      </c>
      <c r="G30" s="3" t="str">
        <f>Tab!I30</f>
        <v xml:space="preserve">etabi1_3 </v>
      </c>
      <c r="H30" s="3" t="str">
        <f>SUBSTITUTE(Tab!J30,".",",")</f>
        <v>235</v>
      </c>
      <c r="I30" s="3" t="str">
        <f>Tab!K30</f>
        <v xml:space="preserve">REPCRISPOIDS_COL29 </v>
      </c>
      <c r="J30" s="3" t="str">
        <f>SUBSTITUTE(Tab!L30,".",",")</f>
        <v>0</v>
      </c>
      <c r="L30" s="3" t="str">
        <f>Tab!S30</f>
        <v xml:space="preserve">tx_tp_i_sexe2 </v>
      </c>
      <c r="M30" s="3">
        <f>SUBSTITUTE(Tab!T30,".",",")+0</f>
        <v>35.1</v>
      </c>
      <c r="N30" s="3" t="str">
        <f>Tab!U30</f>
        <v xml:space="preserve">tx_tp_i_sexe2 </v>
      </c>
      <c r="O30" s="25">
        <f>SUBSTITUTE(Tab!V30,".",",")+0</f>
        <v>0</v>
      </c>
      <c r="P30" s="3" t="str">
        <f>SUBSTITUTE(Tab!P30,".",",")</f>
        <v xml:space="preserve">-11,67544347 </v>
      </c>
    </row>
    <row r="31" spans="1:16" x14ac:dyDescent="0.2">
      <c r="A31" s="3" t="str">
        <f>Tab!C31</f>
        <v xml:space="preserve">Znaf17PCT_COL5 </v>
      </c>
      <c r="B31" s="3" t="str">
        <f>SUBSTITUTE(Tab!D31,".",",")</f>
        <v>0</v>
      </c>
      <c r="C31" s="3" t="str">
        <f>Tab!E31</f>
        <v xml:space="preserve">tx_tp_i_cs3 </v>
      </c>
      <c r="D31" s="3" t="str">
        <f>SUBSTITUTE(Tab!F31,".",",")</f>
        <v xml:space="preserve">4,5 </v>
      </c>
      <c r="E31" s="3" t="str">
        <f>Tab!G31</f>
        <v xml:space="preserve">zsmic_i10 </v>
      </c>
      <c r="F31" s="3" t="str">
        <f>SUBSTITUTE(Tab!H31,".",",")</f>
        <v xml:space="preserve">2,2 </v>
      </c>
      <c r="G31" s="3" t="str">
        <f>Tab!I31</f>
        <v xml:space="preserve">etabi1_4 </v>
      </c>
      <c r="H31" s="3" t="str">
        <f>SUBSTITUTE(Tab!J31,".",",")</f>
        <v>482</v>
      </c>
      <c r="I31" s="3" t="str">
        <f>Tab!K31</f>
        <v xml:space="preserve">REPCRISPOIDS_COL30 </v>
      </c>
      <c r="J31" s="3" t="str">
        <f>SUBSTITUTE(Tab!L31,".",",")</f>
        <v>0</v>
      </c>
      <c r="L31" s="3" t="str">
        <f>Tab!S31</f>
        <v xml:space="preserve">tx_tp_i_cs3 </v>
      </c>
      <c r="M31" s="3">
        <f>SUBSTITUTE(Tab!T31,".",",")+0</f>
        <v>6.6</v>
      </c>
      <c r="N31" s="3" t="str">
        <f>Tab!U31</f>
        <v xml:space="preserve">tx_tp_i_cs3 </v>
      </c>
      <c r="O31" s="25">
        <f>SUBSTITUTE(Tab!V31,".",",")+0</f>
        <v>3.1</v>
      </c>
      <c r="P31" s="3" t="str">
        <f>SUBSTITUTE(Tab!P31,".",",")</f>
        <v xml:space="preserve">-14,09261524 </v>
      </c>
    </row>
    <row r="32" spans="1:16" x14ac:dyDescent="0.2">
      <c r="A32" s="3" t="str">
        <f>Tab!C32</f>
        <v xml:space="preserve">Znaf17PCT_COL6 </v>
      </c>
      <c r="B32" s="3" t="str">
        <f>SUBSTITUTE(Tab!D32,".",",")</f>
        <v>0</v>
      </c>
      <c r="C32" s="3" t="str">
        <f>Tab!E32</f>
        <v xml:space="preserve">tx_tp_i_cs4 </v>
      </c>
      <c r="D32" s="3" t="str">
        <f>SUBSTITUTE(Tab!F32,".",",")</f>
        <v>6</v>
      </c>
      <c r="E32" s="3" t="str">
        <f>Tab!G32</f>
        <v xml:space="preserve">zsmic_i11 </v>
      </c>
      <c r="F32" s="3" t="str">
        <f>SUBSTITUTE(Tab!H32,".",",")</f>
        <v xml:space="preserve">0,7 </v>
      </c>
      <c r="G32" s="3" t="str">
        <f>Tab!I32</f>
        <v xml:space="preserve">etabi1_5 </v>
      </c>
      <c r="H32" s="3" t="str">
        <f>SUBSTITUTE(Tab!J32,".",",")</f>
        <v>479</v>
      </c>
      <c r="I32" s="3" t="str">
        <f>Tab!K32</f>
        <v xml:space="preserve">REPCRISPOIDS_COL31 </v>
      </c>
      <c r="J32" s="3" t="str">
        <f>SUBSTITUTE(Tab!L32,".",",")</f>
        <v>0</v>
      </c>
      <c r="L32" s="3" t="str">
        <f>Tab!S32</f>
        <v xml:space="preserve">tx_tp_i_cs4 </v>
      </c>
      <c r="M32" s="3">
        <f>SUBSTITUTE(Tab!T32,".",",")+0</f>
        <v>13</v>
      </c>
      <c r="N32" s="3" t="str">
        <f>Tab!U32</f>
        <v xml:space="preserve">tx_tp_i_cs4 </v>
      </c>
      <c r="O32" s="25">
        <f>SUBSTITUTE(Tab!V32,".",",")+0</f>
        <v>2.1</v>
      </c>
      <c r="P32" s="3" t="str">
        <f>SUBSTITUTE(Tab!P32,".",",")</f>
        <v xml:space="preserve">-15,244614 </v>
      </c>
    </row>
    <row r="33" spans="1:16" x14ac:dyDescent="0.2">
      <c r="A33" s="3" t="str">
        <f>Tab!C33</f>
        <v xml:space="preserve">Znaf17PCT_COL7 </v>
      </c>
      <c r="B33" s="3" t="str">
        <f>SUBSTITUTE(Tab!D33,".",",")</f>
        <v>0</v>
      </c>
      <c r="C33" s="3" t="str">
        <f>Tab!E33</f>
        <v xml:space="preserve">tx_tp_i_cs5 </v>
      </c>
      <c r="D33" s="3" t="str">
        <f>SUBSTITUTE(Tab!F33,".",",")</f>
        <v xml:space="preserve">39,2 </v>
      </c>
      <c r="E33" s="3" t="str">
        <f>Tab!G33</f>
        <v xml:space="preserve">zsmic_i12 </v>
      </c>
      <c r="F33" s="3" t="str">
        <f>SUBSTITUTE(Tab!H33,".",",")</f>
        <v>1</v>
      </c>
      <c r="G33" s="3" t="str">
        <f>Tab!I33</f>
        <v xml:space="preserve">etabi1_6 </v>
      </c>
      <c r="H33" s="3" t="str">
        <f>SUBSTITUTE(Tab!J33,".",",")</f>
        <v>7578</v>
      </c>
      <c r="I33" s="3" t="str">
        <f>Tab!K33</f>
        <v xml:space="preserve">REPCRISPOIDS_COL32 </v>
      </c>
      <c r="J33" s="3" t="str">
        <f>SUBSTITUTE(Tab!L33,".",",")</f>
        <v>0</v>
      </c>
      <c r="L33" s="3" t="str">
        <f>Tab!S33</f>
        <v xml:space="preserve">tx_tp_i_cs5 </v>
      </c>
      <c r="M33" s="3">
        <f>SUBSTITUTE(Tab!T33,".",",")+0</f>
        <v>44.8</v>
      </c>
      <c r="N33" s="3" t="str">
        <f>Tab!U33</f>
        <v xml:space="preserve">tx_tp_i_cs5 </v>
      </c>
      <c r="O33" s="25">
        <f>SUBSTITUTE(Tab!V33,".",",")+0</f>
        <v>24.8</v>
      </c>
      <c r="P33" s="3" t="str">
        <f>SUBSTITUTE(Tab!P33,".",",")</f>
        <v xml:space="preserve">-15,67023089 </v>
      </c>
    </row>
    <row r="34" spans="1:16" x14ac:dyDescent="0.2">
      <c r="A34" s="3" t="str">
        <f>Tab!C34</f>
        <v xml:space="preserve">Znaf17PCT_COL8 </v>
      </c>
      <c r="B34" s="3" t="str">
        <f>SUBSTITUTE(Tab!D34,".",",")</f>
        <v xml:space="preserve">0,0003085818 </v>
      </c>
      <c r="C34" s="3" t="str">
        <f>Tab!E34</f>
        <v xml:space="preserve">tx_tp_i_cs6 </v>
      </c>
      <c r="D34" s="3" t="str">
        <f>SUBSTITUTE(Tab!F34,".",",")</f>
        <v xml:space="preserve">11,2 </v>
      </c>
      <c r="E34" s="3" t="str">
        <f>Tab!G34</f>
        <v xml:space="preserve">zsmic01_i_1829 </v>
      </c>
      <c r="F34" s="3" t="str">
        <f>SUBSTITUTE(Tab!H34,".",",")</f>
        <v xml:space="preserve">3,6 </v>
      </c>
      <c r="G34" s="3" t="str">
        <f>Tab!I34</f>
        <v xml:space="preserve">etabi1 </v>
      </c>
      <c r="H34" s="3" t="str">
        <f>SUBSTITUTE(Tab!J34,".",",")</f>
        <v>9781</v>
      </c>
      <c r="I34" s="3" t="str">
        <f>Tab!K34</f>
        <v xml:space="preserve">REPCRISPOIDS_COL33 </v>
      </c>
      <c r="J34" s="3" t="str">
        <f>SUBSTITUTE(Tab!L34,".",",")</f>
        <v>0</v>
      </c>
      <c r="L34" s="3" t="str">
        <f>Tab!S34</f>
        <v xml:space="preserve">tx_tp_i_cs6 </v>
      </c>
      <c r="M34" s="3">
        <f>SUBSTITUTE(Tab!T34,".",",")+0</f>
        <v>21.5</v>
      </c>
      <c r="N34" s="3" t="str">
        <f>Tab!U34</f>
        <v xml:space="preserve">tx_tp_i_cs6 </v>
      </c>
      <c r="O34" s="25">
        <f>SUBSTITUTE(Tab!V34,".",",")+0</f>
        <v>6.3</v>
      </c>
      <c r="P34" s="3" t="str">
        <f>SUBSTITUTE(Tab!P34,".",",")</f>
        <v xml:space="preserve">-12,15078789 </v>
      </c>
    </row>
    <row r="35" spans="1:16" x14ac:dyDescent="0.2">
      <c r="A35" s="3" t="str">
        <f>Tab!C35</f>
        <v xml:space="preserve">Znaf17PCT_COL9 </v>
      </c>
      <c r="B35" s="3" t="str">
        <f>SUBSTITUTE(Tab!D35,".",",")</f>
        <v xml:space="preserve">0,0018288421 </v>
      </c>
      <c r="C35" s="3" t="str">
        <f>Tab!E35</f>
        <v xml:space="preserve">tx_tp_i_tail0 </v>
      </c>
      <c r="D35" s="3" t="str">
        <f>SUBSTITUTE(Tab!F35,".",",")</f>
        <v xml:space="preserve">50,4 </v>
      </c>
      <c r="E35" s="3" t="str">
        <f>Tab!G35</f>
        <v xml:space="preserve">zsmic01_i_3049 </v>
      </c>
      <c r="F35" s="3" t="str">
        <f>SUBSTITUTE(Tab!H35,".",",")</f>
        <v xml:space="preserve">2,8 </v>
      </c>
      <c r="G35" s="3" t="str">
        <f>Tab!I35</f>
        <v xml:space="preserve">etabc1 </v>
      </c>
      <c r="H35" s="3" t="str">
        <f>SUBSTITUTE(Tab!J35,".",",")</f>
        <v>191957</v>
      </c>
      <c r="I35" s="3" t="str">
        <f>Tab!K35</f>
        <v xml:space="preserve">REPCRISPOIDS_COL34 </v>
      </c>
      <c r="J35" s="3" t="str">
        <f>SUBSTITUTE(Tab!L35,".",",")</f>
        <v>0</v>
      </c>
      <c r="L35" s="3" t="str">
        <f>Tab!S35</f>
        <v xml:space="preserve">tx_tp_i_tail0 </v>
      </c>
      <c r="M35" s="3">
        <f>SUBSTITUTE(Tab!T35,".",",")+0</f>
        <v>64.8</v>
      </c>
      <c r="N35" s="3" t="str">
        <f>Tab!U35</f>
        <v xml:space="preserve">tx_tp_i_tail0 </v>
      </c>
      <c r="O35" s="25">
        <f>SUBSTITUTE(Tab!V35,".",",")+0</f>
        <v>25</v>
      </c>
      <c r="P35" s="3" t="str">
        <f>SUBSTITUTE(Tab!P35,".",",")</f>
        <v xml:space="preserve">-4,090700472 </v>
      </c>
    </row>
    <row r="36" spans="1:16" x14ac:dyDescent="0.2">
      <c r="A36" s="3" t="str">
        <f>Tab!C36</f>
        <v xml:space="preserve">Znaf17PCT_COL10 </v>
      </c>
      <c r="B36" s="3" t="str">
        <f>SUBSTITUTE(Tab!D36,".",",")</f>
        <v xml:space="preserve">0,0028535873 </v>
      </c>
      <c r="C36" s="3" t="str">
        <f>Tab!E36</f>
        <v xml:space="preserve">tx_tp_i_tail1 </v>
      </c>
      <c r="D36" s="3" t="str">
        <f>SUBSTITUTE(Tab!F36,".",",")</f>
        <v xml:space="preserve">24,3 </v>
      </c>
      <c r="E36" s="3" t="str">
        <f>Tab!G36</f>
        <v xml:space="preserve">zsmic01_i_50 </v>
      </c>
      <c r="F36" s="3" t="str">
        <f>SUBSTITUTE(Tab!H36,".",",")</f>
        <v xml:space="preserve">2,6 </v>
      </c>
      <c r="G36" s="3" t="str">
        <f>Tab!I36</f>
        <v xml:space="preserve">etabc1_0 </v>
      </c>
      <c r="H36" s="3" t="str">
        <f>SUBSTITUTE(Tab!J36,".",",")</f>
        <v>145232</v>
      </c>
      <c r="I36" s="3" t="str">
        <f>Tab!K36</f>
        <v xml:space="preserve">REPCRISPOIDS_COL35 </v>
      </c>
      <c r="J36" s="3" t="str">
        <f>SUBSTITUTE(Tab!L36,".",",")</f>
        <v>0</v>
      </c>
      <c r="L36" s="3" t="str">
        <f>Tab!S36</f>
        <v xml:space="preserve">tx_tp_i_tail1 </v>
      </c>
      <c r="M36" s="3">
        <f>SUBSTITUTE(Tab!T36,".",",")+0</f>
        <v>32.6</v>
      </c>
      <c r="N36" s="3" t="str">
        <f>Tab!U36</f>
        <v xml:space="preserve">tx_tp_i_tail1 </v>
      </c>
      <c r="O36" s="25">
        <f>SUBSTITUTE(Tab!V36,".",",")+0</f>
        <v>14.6</v>
      </c>
      <c r="P36" s="3" t="str">
        <f>SUBSTITUTE(Tab!P36,".",",")</f>
        <v xml:space="preserve">-13,95397651 </v>
      </c>
    </row>
    <row r="37" spans="1:16" x14ac:dyDescent="0.2">
      <c r="A37" s="3" t="str">
        <f>Tab!C37</f>
        <v xml:space="preserve">Znaf17PCT_COL11 </v>
      </c>
      <c r="B37" s="3" t="str">
        <f>SUBSTITUTE(Tab!D37,".",",")</f>
        <v xml:space="preserve">7,4153515915 </v>
      </c>
      <c r="C37" s="3" t="str">
        <f>Tab!E37</f>
        <v xml:space="preserve">tx_tp_i_tail2 </v>
      </c>
      <c r="D37" s="3" t="str">
        <f>SUBSTITUTE(Tab!F37,".",",")</f>
        <v xml:space="preserve">20,9 </v>
      </c>
      <c r="E37" s="3" t="str">
        <f>Tab!G37</f>
        <v xml:space="preserve">zsmic01_i_sexe1 </v>
      </c>
      <c r="F37" s="3" t="str">
        <f>SUBSTITUTE(Tab!H37,".",",")</f>
        <v>2</v>
      </c>
      <c r="G37" s="3" t="str">
        <f>Tab!I37</f>
        <v xml:space="preserve">etabc1_1 </v>
      </c>
      <c r="H37" s="3" t="str">
        <f>SUBSTITUTE(Tab!J37,".",",")</f>
        <v>20059</v>
      </c>
      <c r="I37" s="3" t="str">
        <f>Tab!K37</f>
        <v xml:space="preserve">REPCRISPOIDS_COL36 </v>
      </c>
      <c r="J37" s="3" t="str">
        <f>SUBSTITUTE(Tab!L37,".",",")</f>
        <v>0</v>
      </c>
      <c r="L37" s="3" t="str">
        <f>Tab!S37</f>
        <v xml:space="preserve">tx_tp_i_tail2 </v>
      </c>
      <c r="M37" s="3">
        <f>SUBSTITUTE(Tab!T37,".",",")+0</f>
        <v>31.6</v>
      </c>
      <c r="N37" s="3" t="str">
        <f>Tab!U37</f>
        <v xml:space="preserve">tx_tp_i_tail2 </v>
      </c>
      <c r="O37" s="25">
        <f>SUBSTITUTE(Tab!V37,".",",")+0</f>
        <v>10</v>
      </c>
      <c r="P37" s="3" t="str">
        <f>SUBSTITUTE(Tab!P37,".",",")</f>
        <v xml:space="preserve">-5,78791465 </v>
      </c>
    </row>
    <row r="38" spans="1:16" x14ac:dyDescent="0.2">
      <c r="A38" s="3" t="str">
        <f>Tab!C38</f>
        <v xml:space="preserve">Znaf17PCT_COL12 </v>
      </c>
      <c r="B38" s="3" t="str">
        <f>SUBSTITUTE(Tab!D38,".",",")</f>
        <v>0</v>
      </c>
      <c r="C38" s="3" t="str">
        <f>Tab!E38</f>
        <v xml:space="preserve">tx_tp_i_tail3 </v>
      </c>
      <c r="D38" s="3" t="str">
        <f>SUBSTITUTE(Tab!F38,".",",")</f>
        <v xml:space="preserve">22,6 </v>
      </c>
      <c r="E38" s="3" t="str">
        <f>Tab!G38</f>
        <v xml:space="preserve">zsmic01_i_sexe2 </v>
      </c>
      <c r="F38" s="3" t="str">
        <f>SUBSTITUTE(Tab!H38,".",",")</f>
        <v xml:space="preserve">3,6 </v>
      </c>
      <c r="G38" s="3" t="str">
        <f>Tab!I38</f>
        <v xml:space="preserve">etabc1_2 </v>
      </c>
      <c r="H38" s="3" t="str">
        <f>SUBSTITUTE(Tab!J38,".",",")</f>
        <v>9640</v>
      </c>
      <c r="I38" s="3" t="str">
        <f>Tab!K38</f>
        <v xml:space="preserve">REPCRISPOIDS_COL37 </v>
      </c>
      <c r="J38" s="3" t="str">
        <f>SUBSTITUTE(Tab!L38,".",",")</f>
        <v>0</v>
      </c>
      <c r="L38" s="3" t="str">
        <f>Tab!S38</f>
        <v xml:space="preserve">tx_tp_i_tail3 </v>
      </c>
      <c r="M38" s="3">
        <f>SUBSTITUTE(Tab!T38,".",",")+0</f>
        <v>33.5</v>
      </c>
      <c r="N38" s="3" t="str">
        <f>Tab!U38</f>
        <v xml:space="preserve">tx_tp_i_tail3 </v>
      </c>
      <c r="O38" s="25">
        <f>SUBSTITUTE(Tab!V38,".",",")+0</f>
        <v>9.4</v>
      </c>
      <c r="P38" s="3" t="str">
        <f>SUBSTITUTE(Tab!P38,".",",")</f>
        <v xml:space="preserve">-12,62328323 </v>
      </c>
    </row>
    <row r="39" spans="1:16" x14ac:dyDescent="0.2">
      <c r="A39" s="3" t="str">
        <f>Tab!C39</f>
        <v xml:space="preserve">Znaf17PCT_COL13 </v>
      </c>
      <c r="B39" s="3" t="str">
        <f>SUBSTITUTE(Tab!D39,".",",")</f>
        <v xml:space="preserve">0,0303480005 </v>
      </c>
      <c r="C39" s="3" t="str">
        <f>Tab!E39</f>
        <v xml:space="preserve">tx_tp_i_tail4 </v>
      </c>
      <c r="D39" s="3" t="str">
        <f>SUBSTITUTE(Tab!F39,".",",")</f>
        <v xml:space="preserve">22,8 </v>
      </c>
      <c r="E39" s="3" t="str">
        <f>Tab!G39</f>
        <v xml:space="preserve">zsmic01_i_cs3 </v>
      </c>
      <c r="F39" s="3" t="str">
        <f>SUBSTITUTE(Tab!H39,".",",")</f>
        <v xml:space="preserve">0,4 </v>
      </c>
      <c r="G39" s="3" t="str">
        <f>Tab!I39</f>
        <v xml:space="preserve">etabc1_3 </v>
      </c>
      <c r="H39" s="3" t="str">
        <f>SUBSTITUTE(Tab!J39,".",",")</f>
        <v>3061</v>
      </c>
      <c r="I39" s="3" t="str">
        <f>Tab!K39</f>
        <v xml:space="preserve">REPCRISPOIDS_COL38 </v>
      </c>
      <c r="J39" s="3" t="str">
        <f>SUBSTITUTE(Tab!L39,".",",")</f>
        <v>0</v>
      </c>
      <c r="L39" s="3" t="str">
        <f>Tab!S39</f>
        <v xml:space="preserve">tx_tp_i_tail4 </v>
      </c>
      <c r="M39" s="3">
        <f>SUBSTITUTE(Tab!T39,".",",")+0</f>
        <v>35.200000000000003</v>
      </c>
      <c r="N39" s="3" t="str">
        <f>Tab!U39</f>
        <v xml:space="preserve">tx_tp_i_tail4 </v>
      </c>
      <c r="O39" s="25">
        <f>SUBSTITUTE(Tab!V39,".",",")+0</f>
        <v>9.5</v>
      </c>
      <c r="P39" s="3" t="str">
        <f>SUBSTITUTE(Tab!P39,".",",")</f>
        <v xml:space="preserve">-22,28485617 </v>
      </c>
    </row>
    <row r="40" spans="1:16" x14ac:dyDescent="0.2">
      <c r="A40" s="3" t="str">
        <f>Tab!C40</f>
        <v xml:space="preserve">Znaf17PCT_COL14 </v>
      </c>
      <c r="B40" s="3" t="str">
        <f>SUBSTITUTE(Tab!D40,".",",")</f>
        <v xml:space="preserve">0,0403758752 </v>
      </c>
      <c r="C40" s="3" t="str">
        <f>Tab!E40</f>
        <v xml:space="preserve">tx_tp_i_tail5 </v>
      </c>
      <c r="D40" s="3" t="str">
        <f>SUBSTITUTE(Tab!F40,".",",")</f>
        <v>24</v>
      </c>
      <c r="E40" s="3" t="str">
        <f>Tab!G40</f>
        <v xml:space="preserve">zsmic01_i_cs4 </v>
      </c>
      <c r="F40" s="3" t="str">
        <f>SUBSTITUTE(Tab!H40,".",",")</f>
        <v xml:space="preserve">1,1 </v>
      </c>
      <c r="G40" s="3" t="str">
        <f>Tab!I40</f>
        <v xml:space="preserve">etabc1_4 </v>
      </c>
      <c r="H40" s="3" t="str">
        <f>SUBSTITUTE(Tab!J40,".",",")</f>
        <v>1764</v>
      </c>
      <c r="I40" s="3" t="str">
        <f>Tab!K40</f>
        <v xml:space="preserve">REPCRISPOIDS_COL39 </v>
      </c>
      <c r="J40" s="3" t="str">
        <f>SUBSTITUTE(Tab!L40,".",",")</f>
        <v>0</v>
      </c>
      <c r="L40" s="3" t="str">
        <f>Tab!S40</f>
        <v xml:space="preserve">tx_tp_i_tail5 </v>
      </c>
      <c r="M40" s="3">
        <f>SUBSTITUTE(Tab!T40,".",",")+0</f>
        <v>32.799999999999997</v>
      </c>
      <c r="N40" s="3" t="str">
        <f>Tab!U40</f>
        <v xml:space="preserve">tx_tp_i_tail5 </v>
      </c>
      <c r="O40" s="25">
        <f>SUBSTITUTE(Tab!V40,".",",")+0</f>
        <v>12.7</v>
      </c>
      <c r="P40" s="3" t="str">
        <f>SUBSTITUTE(Tab!P40,".",",")</f>
        <v xml:space="preserve">-9,34506409 </v>
      </c>
    </row>
    <row r="41" spans="1:16" x14ac:dyDescent="0.2">
      <c r="A41" s="3" t="str">
        <f>Tab!C41</f>
        <v xml:space="preserve">Znaf17PCT_COL15 </v>
      </c>
      <c r="B41" s="3" t="str">
        <f>SUBSTITUTE(Tab!D41,".",",")</f>
        <v xml:space="preserve">0,023511115 </v>
      </c>
      <c r="C41" s="3" t="str">
        <f>Tab!E41</f>
        <v xml:space="preserve">tx_tp_i_tail6 </v>
      </c>
      <c r="D41" s="3" t="str">
        <f>SUBSTITUTE(Tab!F41,".",",")</f>
        <v xml:space="preserve">22,8 </v>
      </c>
      <c r="E41" s="3" t="str">
        <f>Tab!G41</f>
        <v xml:space="preserve">zsmic01_i_cs5 </v>
      </c>
      <c r="F41" s="3" t="str">
        <f>SUBSTITUTE(Tab!H41,".",",")</f>
        <v xml:space="preserve">4,3 </v>
      </c>
      <c r="G41" s="3" t="str">
        <f>Tab!I41</f>
        <v xml:space="preserve">etabc1_5 </v>
      </c>
      <c r="H41" s="3" t="str">
        <f>SUBSTITUTE(Tab!J41,".",",")</f>
        <v>1607</v>
      </c>
      <c r="I41" s="3" t="str">
        <f>Tab!K41</f>
        <v xml:space="preserve">REPCRISPOIDS_COL40 </v>
      </c>
      <c r="J41" s="3" t="str">
        <f>SUBSTITUTE(Tab!L41,".",",")</f>
        <v>0</v>
      </c>
      <c r="L41" s="3" t="str">
        <f>Tab!S41</f>
        <v xml:space="preserve">tx_tp_i_tail6 </v>
      </c>
      <c r="M41" s="3">
        <f>SUBSTITUTE(Tab!T41,".",",")+0</f>
        <v>34.5</v>
      </c>
      <c r="N41" s="3" t="str">
        <f>Tab!U41</f>
        <v xml:space="preserve">tx_tp_i_tail6 </v>
      </c>
      <c r="O41" s="25">
        <f>SUBSTITUTE(Tab!V41,".",",")+0</f>
        <v>9.8000000000000007</v>
      </c>
      <c r="P41" s="3" t="str">
        <f>SUBSTITUTE(Tab!P41,".",",")</f>
        <v xml:space="preserve">-10,81166337 </v>
      </c>
    </row>
    <row r="42" spans="1:16" x14ac:dyDescent="0.2">
      <c r="A42" s="3" t="str">
        <f>Tab!C42</f>
        <v xml:space="preserve">Znaf17PCT_COL16 </v>
      </c>
      <c r="B42" s="3" t="str">
        <f>SUBSTITUTE(Tab!D42,".",",")</f>
        <v xml:space="preserve">0,0059003192 </v>
      </c>
      <c r="C42" s="3" t="str">
        <f>Tab!E42</f>
        <v xml:space="preserve">tx_cdd_i_1829 </v>
      </c>
      <c r="D42" s="3" t="str">
        <f>SUBSTITUTE(Tab!F42,".",",")</f>
        <v xml:space="preserve">12,7 </v>
      </c>
      <c r="E42" s="3" t="str">
        <f>Tab!G42</f>
        <v xml:space="preserve">zsmic01_i_cs6 </v>
      </c>
      <c r="F42" s="3" t="str">
        <f>SUBSTITUTE(Tab!H42,".",",")</f>
        <v xml:space="preserve">2,5 </v>
      </c>
      <c r="G42" s="3" t="str">
        <f>Tab!I42</f>
        <v xml:space="preserve">etabc1_6 </v>
      </c>
      <c r="H42" s="3" t="str">
        <f>SUBSTITUTE(Tab!J42,".",",")</f>
        <v>10594</v>
      </c>
      <c r="I42" s="3" t="str">
        <f>Tab!K42</f>
        <v xml:space="preserve">REPCRISPOIDS_COL41 </v>
      </c>
      <c r="J42" s="3" t="str">
        <f>SUBSTITUTE(Tab!L42,".",",")</f>
        <v>0</v>
      </c>
      <c r="L42" s="3" t="str">
        <f>Tab!S42</f>
        <v xml:space="preserve">tx_cdd_i_1829 </v>
      </c>
      <c r="M42" s="3">
        <f>SUBSTITUTE(Tab!T42,".",",")+0</f>
        <v>14.4</v>
      </c>
      <c r="N42" s="3" t="str">
        <f>Tab!U42</f>
        <v xml:space="preserve">tx_cdd_i_1829 </v>
      </c>
      <c r="O42" s="25">
        <f>SUBSTITUTE(Tab!V42,".",",")+0</f>
        <v>10.9</v>
      </c>
      <c r="P42" s="3" t="str">
        <f>SUBSTITUTE(Tab!P42,".",",")</f>
        <v xml:space="preserve">-14,40721936 </v>
      </c>
    </row>
    <row r="43" spans="1:16" x14ac:dyDescent="0.2">
      <c r="A43" s="3" t="str">
        <f>Tab!C43</f>
        <v xml:space="preserve">Znaf17PCT_COL17 </v>
      </c>
      <c r="B43" s="3" t="str">
        <f>SUBSTITUTE(Tab!D43,".",",")</f>
        <v xml:space="preserve">0,0490141272 </v>
      </c>
      <c r="C43" s="3" t="str">
        <f>Tab!E43</f>
        <v xml:space="preserve">tx_cdd_i_3049 </v>
      </c>
      <c r="D43" s="3" t="str">
        <f>SUBSTITUTE(Tab!F43,".",",")</f>
        <v xml:space="preserve">4,7 </v>
      </c>
      <c r="E43" s="3" t="str">
        <f>Tab!G43</f>
        <v xml:space="preserve">zsmic01_i_tail0 </v>
      </c>
      <c r="F43" s="3" t="str">
        <f>SUBSTITUTE(Tab!H43,".",",")</f>
        <v>8</v>
      </c>
      <c r="G43" s="3" t="str">
        <f>Tab!I43</f>
        <v xml:space="preserve">etab1 </v>
      </c>
      <c r="H43" s="3" t="str">
        <f>SUBSTITUTE(Tab!J43,".",",")</f>
        <v>2158951</v>
      </c>
      <c r="I43" s="3" t="str">
        <f>Tab!K43</f>
        <v xml:space="preserve">REPCRISPOIDS_COL42 </v>
      </c>
      <c r="J43" s="3" t="str">
        <f>SUBSTITUTE(Tab!L43,".",",")</f>
        <v>0</v>
      </c>
      <c r="L43" s="3" t="str">
        <f>Tab!S43</f>
        <v xml:space="preserve">tx_cdd_i_3049 </v>
      </c>
      <c r="M43" s="3">
        <f>SUBSTITUTE(Tab!T43,".",",")+0</f>
        <v>5.8</v>
      </c>
      <c r="N43" s="3" t="str">
        <f>Tab!U43</f>
        <v xml:space="preserve">tx_cdd_i_3049 </v>
      </c>
      <c r="O43" s="25">
        <f>SUBSTITUTE(Tab!V43,".",",")+0</f>
        <v>3.5</v>
      </c>
      <c r="P43" s="3" t="str">
        <f>SUBSTITUTE(Tab!P43,".",",")</f>
        <v xml:space="preserve">-17,74951605 </v>
      </c>
    </row>
    <row r="44" spans="1:16" x14ac:dyDescent="0.2">
      <c r="A44" s="3" t="str">
        <f>Tab!C44</f>
        <v xml:space="preserve">APENPCT_COL1 </v>
      </c>
      <c r="B44" s="3" t="str">
        <f>SUBSTITUTE(Tab!D44,".",",")</f>
        <v xml:space="preserve">56,047634786 </v>
      </c>
      <c r="C44" s="3" t="str">
        <f>Tab!E44</f>
        <v xml:space="preserve">tx_cdd_i_50 </v>
      </c>
      <c r="D44" s="3" t="str">
        <f>SUBSTITUTE(Tab!F44,".",",")</f>
        <v xml:space="preserve">2,7 </v>
      </c>
      <c r="E44" s="3" t="str">
        <f>Tab!G44</f>
        <v xml:space="preserve">zsmic01_i_tail1 </v>
      </c>
      <c r="F44" s="3" t="str">
        <f>SUBSTITUTE(Tab!H44,".",",")</f>
        <v xml:space="preserve">3,1 </v>
      </c>
      <c r="G44" s="3" t="str">
        <f>Tab!I44</f>
        <v xml:space="preserve">etab1_0 </v>
      </c>
      <c r="H44" s="3" t="str">
        <f>SUBSTITUTE(Tab!J44,".",",")</f>
        <v>1478915</v>
      </c>
      <c r="I44" s="3" t="str">
        <f>Tab!K44</f>
        <v xml:space="preserve">REPCRISPOIDS_COL43 </v>
      </c>
      <c r="J44" s="3" t="str">
        <f>SUBSTITUTE(Tab!L44,".",",")</f>
        <v>0</v>
      </c>
      <c r="L44" s="3" t="str">
        <f>Tab!S44</f>
        <v xml:space="preserve">tx_cdd_i_50 </v>
      </c>
      <c r="M44" s="3">
        <f>SUBSTITUTE(Tab!T44,".",",")+0</f>
        <v>2.8</v>
      </c>
      <c r="N44" s="3" t="str">
        <f>Tab!U44</f>
        <v xml:space="preserve">tx_cdd_i_50 </v>
      </c>
      <c r="O44" s="25">
        <f>SUBSTITUTE(Tab!V44,".",",")+0</f>
        <v>2.5</v>
      </c>
      <c r="P44" s="3" t="str">
        <f>SUBSTITUTE(Tab!P44,".",",")</f>
        <v xml:space="preserve">-17,85731297 </v>
      </c>
    </row>
    <row r="45" spans="1:16" x14ac:dyDescent="0.2">
      <c r="A45" s="3" t="str">
        <f>Tab!C45</f>
        <v xml:space="preserve">APENPCT_COL2 </v>
      </c>
      <c r="B45" s="3" t="str">
        <f>SUBSTITUTE(Tab!D45,".",",")</f>
        <v xml:space="preserve">40,29553184 </v>
      </c>
      <c r="C45" s="3" t="str">
        <f>Tab!E45</f>
        <v xml:space="preserve">tx_cdd_i_sexe1 </v>
      </c>
      <c r="D45" s="3" t="str">
        <f>SUBSTITUTE(Tab!F45,".",",")</f>
        <v xml:space="preserve">4,1 </v>
      </c>
      <c r="E45" s="3" t="str">
        <f>Tab!G45</f>
        <v xml:space="preserve">zsmic01_i_tail2 </v>
      </c>
      <c r="F45" s="3" t="str">
        <f>SUBSTITUTE(Tab!H45,".",",")</f>
        <v xml:space="preserve">2,8 </v>
      </c>
      <c r="G45" s="3" t="str">
        <f>Tab!I45</f>
        <v xml:space="preserve">etab1_1 </v>
      </c>
      <c r="H45" s="3" t="str">
        <f>SUBSTITUTE(Tab!J45,".",",")</f>
        <v>191014</v>
      </c>
      <c r="I45" s="3" t="str">
        <f>Tab!K45</f>
        <v xml:space="preserve">REPCRISPOIDS_COL44 </v>
      </c>
      <c r="J45" s="3" t="str">
        <f>SUBSTITUTE(Tab!L45,".",",")</f>
        <v>0</v>
      </c>
      <c r="L45" s="3" t="str">
        <f>Tab!S45</f>
        <v xml:space="preserve">tx_cdd_i_sexe1 </v>
      </c>
      <c r="M45" s="3">
        <f>SUBSTITUTE(Tab!T45,".",",")+0</f>
        <v>0</v>
      </c>
      <c r="N45" s="3" t="str">
        <f>Tab!U45</f>
        <v xml:space="preserve">tx_cdd_i_sexe1 </v>
      </c>
      <c r="O45" s="25">
        <f>SUBSTITUTE(Tab!V45,".",",")+0</f>
        <v>4.0999999999999996</v>
      </c>
      <c r="P45" s="3" t="str">
        <f>SUBSTITUTE(Tab!P45,".",",")</f>
        <v xml:space="preserve">-18,19065615 </v>
      </c>
    </row>
    <row r="46" spans="1:16" x14ac:dyDescent="0.2">
      <c r="A46" s="3" t="str">
        <f>Tab!C46</f>
        <v xml:space="preserve">APENPCT_COL3 </v>
      </c>
      <c r="B46" s="3" t="str">
        <f>SUBSTITUTE(Tab!D46,".",",")</f>
        <v xml:space="preserve">0,3710139983 </v>
      </c>
      <c r="C46" s="3" t="str">
        <f>Tab!E46</f>
        <v xml:space="preserve">tx_cdd_i_sexe2 </v>
      </c>
      <c r="D46" s="3" t="str">
        <f>SUBSTITUTE(Tab!F46,".",",")</f>
        <v xml:space="preserve">5,7 </v>
      </c>
      <c r="E46" s="3" t="str">
        <f>Tab!G46</f>
        <v xml:space="preserve">zsmic01_i_tail3 </v>
      </c>
      <c r="F46" s="3" t="str">
        <f>SUBSTITUTE(Tab!H46,".",",")</f>
        <v xml:space="preserve">3,6 </v>
      </c>
      <c r="G46" s="3" t="str">
        <f>Tab!I46</f>
        <v xml:space="preserve">etab1_2 </v>
      </c>
      <c r="H46" s="3" t="str">
        <f>SUBSTITUTE(Tab!J46,".",",")</f>
        <v>142257</v>
      </c>
      <c r="I46" s="3" t="str">
        <f>Tab!K46</f>
        <v xml:space="preserve">REPCRISPOIDS_COL45 </v>
      </c>
      <c r="J46" s="3" t="str">
        <f>SUBSTITUTE(Tab!L46,".",",")</f>
        <v>0</v>
      </c>
      <c r="L46" s="3" t="str">
        <f>Tab!S46</f>
        <v xml:space="preserve">tx_cdd_i_sexe2 </v>
      </c>
      <c r="M46" s="3">
        <f>SUBSTITUTE(Tab!T46,".",",")+0</f>
        <v>5.7</v>
      </c>
      <c r="N46" s="3" t="str">
        <f>Tab!U46</f>
        <v xml:space="preserve">tx_cdd_i_sexe2 </v>
      </c>
      <c r="O46" s="25">
        <f>SUBSTITUTE(Tab!V46,".",",")+0</f>
        <v>0</v>
      </c>
      <c r="P46" s="3" t="str">
        <f>SUBSTITUTE(Tab!P46,".",",")</f>
        <v xml:space="preserve">-18,08310051 </v>
      </c>
    </row>
    <row r="47" spans="1:16" x14ac:dyDescent="0.2">
      <c r="A47" s="3" t="str">
        <f>Tab!C47</f>
        <v xml:space="preserve">APENPCT_COL4 </v>
      </c>
      <c r="B47" s="3" t="str">
        <f>SUBSTITUTE(Tab!D47,".",",")</f>
        <v xml:space="preserve">0,3262364468 </v>
      </c>
      <c r="C47" s="3" t="str">
        <f>Tab!E47</f>
        <v xml:space="preserve">tx_cdd_i_cs3 </v>
      </c>
      <c r="D47" s="3" t="str">
        <f>SUBSTITUTE(Tab!F47,".",",")</f>
        <v xml:space="preserve">1,1 </v>
      </c>
      <c r="E47" s="3" t="str">
        <f>Tab!G47</f>
        <v xml:space="preserve">zsmic01_i_tail4 </v>
      </c>
      <c r="F47" s="3" t="str">
        <f>SUBSTITUTE(Tab!H47,".",",")</f>
        <v>3</v>
      </c>
      <c r="G47" s="3" t="str">
        <f>Tab!I47</f>
        <v xml:space="preserve">etab1_3 </v>
      </c>
      <c r="H47" s="3" t="str">
        <f>SUBSTITUTE(Tab!J47,".",",")</f>
        <v>65862</v>
      </c>
      <c r="I47" s="3" t="str">
        <f>Tab!K47</f>
        <v xml:space="preserve">REPCRISPOIDS_COL46 </v>
      </c>
      <c r="J47" s="3" t="str">
        <f>SUBSTITUTE(Tab!L47,".",",")</f>
        <v>0</v>
      </c>
      <c r="L47" s="3" t="str">
        <f>Tab!S47</f>
        <v xml:space="preserve">tx_cdd_i_cs3 </v>
      </c>
      <c r="M47" s="3">
        <f>SUBSTITUTE(Tab!T47,".",",")+0</f>
        <v>1.9</v>
      </c>
      <c r="N47" s="3" t="str">
        <f>Tab!U47</f>
        <v xml:space="preserve">tx_cdd_i_cs3 </v>
      </c>
      <c r="O47" s="25">
        <f>SUBSTITUTE(Tab!V47,".",",")+0</f>
        <v>0.6</v>
      </c>
      <c r="P47" s="3" t="str">
        <f>SUBSTITUTE(Tab!P47,".",",")</f>
        <v>1266</v>
      </c>
    </row>
    <row r="48" spans="1:16" x14ac:dyDescent="0.2">
      <c r="A48" s="3" t="str">
        <f>Tab!C48</f>
        <v xml:space="preserve">APENPCT_COL5 </v>
      </c>
      <c r="B48" s="3" t="str">
        <f>SUBSTITUTE(Tab!D48,".",",")</f>
        <v xml:space="preserve">0,3241041824 </v>
      </c>
      <c r="C48" s="3" t="str">
        <f>Tab!E48</f>
        <v xml:space="preserve">tx_cdd_i_cs4 </v>
      </c>
      <c r="D48" s="3" t="str">
        <f>SUBSTITUTE(Tab!F48,".",",")</f>
        <v xml:space="preserve">1,2 </v>
      </c>
      <c r="E48" s="3" t="str">
        <f>Tab!G48</f>
        <v xml:space="preserve">zsmic01_i_tail5 </v>
      </c>
      <c r="F48" s="3" t="str">
        <f>SUBSTITUTE(Tab!H48,".",",")</f>
        <v xml:space="preserve">4,5 </v>
      </c>
      <c r="G48" s="3" t="str">
        <f>Tab!I48</f>
        <v xml:space="preserve">etab1_4 </v>
      </c>
      <c r="H48" s="3" t="str">
        <f>SUBSTITUTE(Tab!J48,".",",")</f>
        <v>65129</v>
      </c>
      <c r="I48" s="3" t="str">
        <f>Tab!K48</f>
        <v xml:space="preserve">REPCRISPOIDS_COL47 </v>
      </c>
      <c r="J48" s="3" t="str">
        <f>SUBSTITUTE(Tab!L48,".",",")</f>
        <v>0</v>
      </c>
      <c r="L48" s="3" t="str">
        <f>Tab!S48</f>
        <v xml:space="preserve">tx_cdd_i_cs4 </v>
      </c>
      <c r="M48" s="3">
        <f>SUBSTITUTE(Tab!T48,".",",")+0</f>
        <v>2.1</v>
      </c>
      <c r="N48" s="3" t="str">
        <f>Tab!U48</f>
        <v xml:space="preserve">tx_cdd_i_cs4 </v>
      </c>
      <c r="O48" s="25">
        <f>SUBSTITUTE(Tab!V48,".",",")+0</f>
        <v>0.7</v>
      </c>
      <c r="P48" s="3" t="str">
        <f>SUBSTITUTE(Tab!P48,".",",")</f>
        <v/>
      </c>
    </row>
    <row r="49" spans="1:16" x14ac:dyDescent="0.2">
      <c r="A49" s="3" t="str">
        <f>Tab!C49</f>
        <v xml:space="preserve">APENPCT_COL6 </v>
      </c>
      <c r="B49" s="3" t="str">
        <f>SUBSTITUTE(Tab!D49,".",",")</f>
        <v xml:space="preserve">0,2910540849 </v>
      </c>
      <c r="C49" s="3" t="str">
        <f>Tab!E49</f>
        <v xml:space="preserve">tx_cdd_i_cs5 </v>
      </c>
      <c r="D49" s="3" t="str">
        <f>SUBSTITUTE(Tab!F49,".",",")</f>
        <v xml:space="preserve">7,2 </v>
      </c>
      <c r="E49" s="3" t="str">
        <f>Tab!G49</f>
        <v xml:space="preserve">zsmic01_i_tail6 </v>
      </c>
      <c r="F49" s="3" t="str">
        <f>SUBSTITUTE(Tab!H49,".",",")</f>
        <v xml:space="preserve">2,5 </v>
      </c>
      <c r="G49" s="3" t="str">
        <f>Tab!I49</f>
        <v xml:space="preserve">etab1_5 </v>
      </c>
      <c r="H49" s="3" t="str">
        <f>SUBSTITUTE(Tab!J49,".",",")</f>
        <v>41884</v>
      </c>
      <c r="I49" s="3" t="str">
        <f>Tab!K49</f>
        <v xml:space="preserve">REPCRISPOIDS_COL48 </v>
      </c>
      <c r="J49" s="3" t="str">
        <f>SUBSTITUTE(Tab!L49,".",",")</f>
        <v>0</v>
      </c>
      <c r="L49" s="3" t="str">
        <f>Tab!S49</f>
        <v xml:space="preserve">tx_cdd_i_cs5 </v>
      </c>
      <c r="M49" s="3">
        <f>SUBSTITUTE(Tab!T49,".",",")+0</f>
        <v>7.1</v>
      </c>
      <c r="N49" s="3" t="str">
        <f>Tab!U49</f>
        <v xml:space="preserve">tx_cdd_i_cs5 </v>
      </c>
      <c r="O49" s="25">
        <f>SUBSTITUTE(Tab!V49,".",",")+0</f>
        <v>7.7</v>
      </c>
      <c r="P49" s="3" t="str">
        <f>SUBSTITUTE(Tab!P49,".",",")</f>
        <v/>
      </c>
    </row>
    <row r="50" spans="1:16" x14ac:dyDescent="0.2">
      <c r="A50" s="3" t="str">
        <f>Tab!C50</f>
        <v xml:space="preserve">APENPCT_COL7 </v>
      </c>
      <c r="B50" s="3" t="str">
        <f>SUBSTITUTE(Tab!D50,".",",")</f>
        <v xml:space="preserve">0,2697314413 </v>
      </c>
      <c r="C50" s="3" t="str">
        <f>Tab!E50</f>
        <v xml:space="preserve">tx_cdd_i_cs6 </v>
      </c>
      <c r="D50" s="3" t="str">
        <f>SUBSTITUTE(Tab!F50,".",",")</f>
        <v xml:space="preserve">4,5 </v>
      </c>
      <c r="E50" s="3" t="str">
        <f>Tab!G50</f>
        <v xml:space="preserve">zsal_c </v>
      </c>
      <c r="F50" s="3" t="str">
        <f>SUBSTITUTE(Tab!H50,".",",")</f>
        <v>1970</v>
      </c>
      <c r="G50" s="3" t="str">
        <f>Tab!I50</f>
        <v xml:space="preserve">etab1_6 </v>
      </c>
      <c r="H50" s="3" t="str">
        <f>SUBSTITUTE(Tab!J50,".",",")</f>
        <v>173890</v>
      </c>
      <c r="I50" s="3" t="str">
        <f>Tab!K50</f>
        <v xml:space="preserve">REPCRISPOIDS_COL49 </v>
      </c>
      <c r="J50" s="3" t="str">
        <f>SUBSTITUTE(Tab!L50,".",",")</f>
        <v>0</v>
      </c>
      <c r="L50" s="3" t="str">
        <f>Tab!S50</f>
        <v xml:space="preserve">tx_cdd_i_cs6 </v>
      </c>
      <c r="M50" s="3">
        <f>SUBSTITUTE(Tab!T50,".",",")+0</f>
        <v>4.0999999999999996</v>
      </c>
      <c r="N50" s="3" t="str">
        <f>Tab!U50</f>
        <v xml:space="preserve">tx_cdd_i_cs6 </v>
      </c>
      <c r="O50" s="25">
        <f>SUBSTITUTE(Tab!V50,".",",")+0</f>
        <v>4.7</v>
      </c>
      <c r="P50" s="3" t="str">
        <f>SUBSTITUTE(Tab!P50,".",",")</f>
        <v/>
      </c>
    </row>
    <row r="51" spans="1:16" x14ac:dyDescent="0.2">
      <c r="A51" s="3" t="str">
        <f>Tab!C51</f>
        <v xml:space="preserve">APENPCT_COL8 </v>
      </c>
      <c r="B51" s="3" t="str">
        <f>SUBSTITUTE(Tab!D51,".",",")</f>
        <v xml:space="preserve">0,2537394586 </v>
      </c>
      <c r="C51" s="3" t="str">
        <f>Tab!E51</f>
        <v xml:space="preserve">tx_cdd_i_tail0 </v>
      </c>
      <c r="D51" s="3" t="str">
        <f>SUBSTITUTE(Tab!F51,".",",")</f>
        <v xml:space="preserve">12,2 </v>
      </c>
      <c r="E51" s="3" t="str">
        <f>Tab!G51</f>
        <v xml:space="preserve">zsal_c_1829 </v>
      </c>
      <c r="F51" s="3" t="str">
        <f>SUBSTITUTE(Tab!H51,".",",")</f>
        <v>1720</v>
      </c>
      <c r="G51" s="3" t="str">
        <f>Tab!I51</f>
        <v xml:space="preserve">etab2 </v>
      </c>
      <c r="H51" s="3" t="str">
        <f>SUBSTITUTE(Tab!J51,".",",")</f>
        <v>9811</v>
      </c>
      <c r="I51" s="3" t="str">
        <f>Tab!K51</f>
        <v xml:space="preserve">REPCRISPOIDS_COL50 </v>
      </c>
      <c r="J51" s="3" t="str">
        <f>SUBSTITUTE(Tab!L51,".",",")</f>
        <v>0</v>
      </c>
      <c r="L51" s="3" t="str">
        <f>Tab!S51</f>
        <v xml:space="preserve">tx_cdd_i_tail0 </v>
      </c>
      <c r="M51" s="3">
        <f>SUBSTITUTE(Tab!T51,".",",")+0</f>
        <v>13.4</v>
      </c>
      <c r="N51" s="3" t="str">
        <f>Tab!U51</f>
        <v xml:space="preserve">tx_cdd_i_tail0 </v>
      </c>
      <c r="O51" s="25">
        <f>SUBSTITUTE(Tab!V51,".",",")+0</f>
        <v>10.1</v>
      </c>
      <c r="P51" s="3" t="str">
        <f>SUBSTITUTE(Tab!P51,".",",")</f>
        <v/>
      </c>
    </row>
    <row r="52" spans="1:16" x14ac:dyDescent="0.2">
      <c r="A52" s="3" t="str">
        <f>Tab!C52</f>
        <v xml:space="preserve">APENPCT_COL9 </v>
      </c>
      <c r="B52" s="3" t="str">
        <f>SUBSTITUTE(Tab!D52,".",",")</f>
        <v xml:space="preserve">0,2036312462 </v>
      </c>
      <c r="C52" s="3" t="str">
        <f>Tab!E52</f>
        <v xml:space="preserve">tx_cdd_i_tail1 </v>
      </c>
      <c r="D52" s="3" t="str">
        <f>SUBSTITUTE(Tab!F52,".",",")</f>
        <v xml:space="preserve">10,7 </v>
      </c>
      <c r="E52" s="3" t="str">
        <f>Tab!G52</f>
        <v xml:space="preserve">zsal_c_3049 </v>
      </c>
      <c r="F52" s="3" t="str">
        <f>SUBSTITUTE(Tab!H52,".",",")</f>
        <v>2060</v>
      </c>
      <c r="G52" s="3" t="str">
        <f>Tab!I52</f>
        <v xml:space="preserve">zidcc </v>
      </c>
      <c r="H52" s="3" t="str">
        <f>SUBSTITUTE(Tab!J52,".",",")</f>
        <v>1266</v>
      </c>
      <c r="I52" s="3" t="str">
        <f>Tab!K52</f>
        <v xml:space="preserve">REPCRISPOIDS_COL51 </v>
      </c>
      <c r="J52" s="3" t="str">
        <f>SUBSTITUTE(Tab!L52,".",",")</f>
        <v>0</v>
      </c>
      <c r="L52" s="3" t="str">
        <f>Tab!S52</f>
        <v xml:space="preserve">tx_cdd_i_tail1 </v>
      </c>
      <c r="M52" s="3">
        <f>SUBSTITUTE(Tab!T52,".",",")+0</f>
        <v>11.8</v>
      </c>
      <c r="N52" s="3" t="str">
        <f>Tab!U52</f>
        <v xml:space="preserve">tx_cdd_i_tail1 </v>
      </c>
      <c r="O52" s="25">
        <f>SUBSTITUTE(Tab!V52,".",",")+0</f>
        <v>9.4</v>
      </c>
      <c r="P52" s="3" t="str">
        <f>SUBSTITUTE(Tab!P52,".",",")</f>
        <v/>
      </c>
    </row>
    <row r="53" spans="1:16" x14ac:dyDescent="0.2">
      <c r="A53" s="3" t="str">
        <f>Tab!C53</f>
        <v xml:space="preserve">APENPCT_COL10 </v>
      </c>
      <c r="B53" s="3" t="str">
        <f>SUBSTITUTE(Tab!D53,".",",")</f>
        <v xml:space="preserve">0,202565114 </v>
      </c>
      <c r="C53" s="3" t="str">
        <f>Tab!E53</f>
        <v xml:space="preserve">tx_cdd_i_tail2 </v>
      </c>
      <c r="D53" s="3" t="str">
        <f>SUBSTITUTE(Tab!F53,".",",")</f>
        <v xml:space="preserve">7,3 </v>
      </c>
      <c r="E53" s="3" t="str">
        <f>Tab!G53</f>
        <v xml:space="preserve">zsal_c_50 </v>
      </c>
      <c r="F53" s="3" t="str">
        <f>SUBSTITUTE(Tab!H53,".",",")</f>
        <v>2190</v>
      </c>
      <c r="G53" s="3">
        <f>Tab!I53</f>
        <v>0</v>
      </c>
      <c r="H53" s="3" t="str">
        <f>SUBSTITUTE(Tab!J53,".",",")</f>
        <v/>
      </c>
      <c r="I53" s="3" t="str">
        <f>Tab!K53</f>
        <v xml:space="preserve">REPCRISPOIDS_COL52 </v>
      </c>
      <c r="J53" s="3" t="str">
        <f>SUBSTITUTE(Tab!L53,".",",")</f>
        <v>0</v>
      </c>
      <c r="L53" s="3" t="str">
        <f>Tab!S53</f>
        <v xml:space="preserve">tx_cdd_i_tail2 </v>
      </c>
      <c r="M53" s="3">
        <f>SUBSTITUTE(Tab!T53,".",",")+0</f>
        <v>9</v>
      </c>
      <c r="N53" s="3" t="str">
        <f>Tab!U53</f>
        <v xml:space="preserve">tx_cdd_i_tail2 </v>
      </c>
      <c r="O53" s="25">
        <f>SUBSTITUTE(Tab!V53,".",",")+0</f>
        <v>5.6</v>
      </c>
      <c r="P53" s="3" t="str">
        <f>SUBSTITUTE(Tab!P53,".",",")</f>
        <v/>
      </c>
    </row>
    <row r="54" spans="1:16" x14ac:dyDescent="0.2">
      <c r="A54" s="3" t="str">
        <f>Tab!C54</f>
        <v xml:space="preserve">ZAPENPCT_COL1 </v>
      </c>
      <c r="B54" s="3" t="str">
        <f>SUBSTITUTE(Tab!D54,".",",")</f>
        <v xml:space="preserve">93,321152564 </v>
      </c>
      <c r="C54" s="3" t="str">
        <f>Tab!E54</f>
        <v xml:space="preserve">tx_cdd_i_tail3 </v>
      </c>
      <c r="D54" s="3" t="str">
        <f>SUBSTITUTE(Tab!F54,".",",")</f>
        <v xml:space="preserve">8,7 </v>
      </c>
      <c r="E54" s="3" t="str">
        <f>Tab!G54</f>
        <v xml:space="preserve">zsal_c_sexe1 </v>
      </c>
      <c r="F54" s="3" t="str">
        <f>SUBSTITUTE(Tab!H54,".",",")</f>
        <v>2030</v>
      </c>
      <c r="G54" s="3">
        <f>Tab!I54</f>
        <v>0</v>
      </c>
      <c r="H54" s="3" t="str">
        <f>SUBSTITUTE(Tab!J54,".",",")</f>
        <v/>
      </c>
      <c r="I54" s="3" t="str">
        <f>Tab!K54</f>
        <v xml:space="preserve">REPCRISPOIDS_COL53 </v>
      </c>
      <c r="J54" s="3" t="str">
        <f>SUBSTITUTE(Tab!L54,".",",")</f>
        <v>0</v>
      </c>
      <c r="L54" s="3" t="str">
        <f>Tab!S54</f>
        <v xml:space="preserve">tx_cdd_i_tail3 </v>
      </c>
      <c r="M54" s="3">
        <f>SUBSTITUTE(Tab!T54,".",",")+0</f>
        <v>8.9</v>
      </c>
      <c r="N54" s="3" t="str">
        <f>Tab!U54</f>
        <v xml:space="preserve">tx_cdd_i_tail3 </v>
      </c>
      <c r="O54" s="25">
        <f>SUBSTITUTE(Tab!V54,".",",")+0</f>
        <v>8.4</v>
      </c>
      <c r="P54" s="3" t="str">
        <f>SUBSTITUTE(Tab!P54,".",",")</f>
        <v/>
      </c>
    </row>
    <row r="55" spans="1:16" x14ac:dyDescent="0.2">
      <c r="A55" s="3" t="str">
        <f>Tab!C55</f>
        <v xml:space="preserve">ZAPENPCT_COL2 </v>
      </c>
      <c r="B55" s="3" t="str">
        <f>SUBSTITUTE(Tab!D55,".",",")</f>
        <v xml:space="preserve">88,030610024 </v>
      </c>
      <c r="C55" s="3" t="str">
        <f>Tab!E55</f>
        <v xml:space="preserve">tx_cdd_i_tail4 </v>
      </c>
      <c r="D55" s="3" t="str">
        <f>SUBSTITUTE(Tab!F55,".",",")</f>
        <v xml:space="preserve">6,4 </v>
      </c>
      <c r="E55" s="3" t="str">
        <f>Tab!G55</f>
        <v xml:space="preserve">zsal_c_sexe2 </v>
      </c>
      <c r="F55" s="3" t="str">
        <f>SUBSTITUTE(Tab!H55,".",",")</f>
        <v>1890</v>
      </c>
      <c r="G55" s="3">
        <f>Tab!I55</f>
        <v>0</v>
      </c>
      <c r="H55" s="3" t="str">
        <f>SUBSTITUTE(Tab!J55,".",",")</f>
        <v/>
      </c>
      <c r="I55" s="3" t="str">
        <f>Tab!K55</f>
        <v xml:space="preserve">REPCRISPOIDS_COL54 </v>
      </c>
      <c r="J55" s="3" t="str">
        <f>SUBSTITUTE(Tab!L55,".",",")</f>
        <v>0</v>
      </c>
      <c r="L55" s="3" t="str">
        <f>Tab!S55</f>
        <v xml:space="preserve">tx_cdd_i_tail4 </v>
      </c>
      <c r="M55" s="3">
        <f>SUBSTITUTE(Tab!T55,".",",")+0</f>
        <v>6.2</v>
      </c>
      <c r="N55" s="3" t="str">
        <f>Tab!U55</f>
        <v xml:space="preserve">tx_cdd_i_tail4 </v>
      </c>
      <c r="O55" s="25">
        <f>SUBSTITUTE(Tab!V55,".",",")+0</f>
        <v>6.6</v>
      </c>
      <c r="P55" s="3" t="str">
        <f>SUBSTITUTE(Tab!P55,".",",")</f>
        <v/>
      </c>
    </row>
    <row r="56" spans="1:16" x14ac:dyDescent="0.2">
      <c r="A56" s="3" t="str">
        <f>Tab!C56</f>
        <v xml:space="preserve">ZAPENPCT_COL3 </v>
      </c>
      <c r="B56" s="3" t="str">
        <f>SUBSTITUTE(Tab!D56,".",",")</f>
        <v xml:space="preserve">2,8962444303 </v>
      </c>
      <c r="C56" s="3" t="str">
        <f>Tab!E56</f>
        <v xml:space="preserve">tx_cdd_i_tail5 </v>
      </c>
      <c r="D56" s="3" t="str">
        <f>SUBSTITUTE(Tab!F56,".",",")</f>
        <v xml:space="preserve">6,8 </v>
      </c>
      <c r="E56" s="3" t="str">
        <f>Tab!G56</f>
        <v xml:space="preserve">zsal_c_cs3 </v>
      </c>
      <c r="F56" s="3" t="str">
        <f>SUBSTITUTE(Tab!H56,".",",")</f>
        <v>3550</v>
      </c>
      <c r="G56" s="3">
        <f>Tab!I56</f>
        <v>0</v>
      </c>
      <c r="H56" s="3" t="str">
        <f>SUBSTITUTE(Tab!J56,".",",")</f>
        <v/>
      </c>
      <c r="I56" s="3" t="str">
        <f>Tab!K56</f>
        <v xml:space="preserve">REPCRISPOIDS_COL55 </v>
      </c>
      <c r="J56" s="3" t="str">
        <f>SUBSTITUTE(Tab!L56,".",",")</f>
        <v>0</v>
      </c>
      <c r="L56" s="3" t="str">
        <f>Tab!S56</f>
        <v xml:space="preserve">tx_cdd_i_tail5 </v>
      </c>
      <c r="M56" s="3">
        <f>SUBSTITUTE(Tab!T56,".",",")+0</f>
        <v>7.4</v>
      </c>
      <c r="N56" s="3" t="str">
        <f>Tab!U56</f>
        <v xml:space="preserve">tx_cdd_i_tail5 </v>
      </c>
      <c r="O56" s="25">
        <f>SUBSTITUTE(Tab!V56,".",",")+0</f>
        <v>6</v>
      </c>
      <c r="P56" s="3" t="str">
        <f>SUBSTITUTE(Tab!P56,".",",")</f>
        <v/>
      </c>
    </row>
    <row r="57" spans="1:16" x14ac:dyDescent="0.2">
      <c r="A57" s="3" t="str">
        <f>Tab!C57</f>
        <v xml:space="preserve">ZAPENPCT_COL4 </v>
      </c>
      <c r="B57" s="3" t="str">
        <f>SUBSTITUTE(Tab!D57,".",",")</f>
        <v xml:space="preserve">2,2619751626 </v>
      </c>
      <c r="C57" s="3" t="str">
        <f>Tab!E57</f>
        <v xml:space="preserve">tx_cdd_i_tail6 </v>
      </c>
      <c r="D57" s="3" t="str">
        <f>SUBSTITUTE(Tab!F57,".",",")</f>
        <v xml:space="preserve">4,1 </v>
      </c>
      <c r="E57" s="3" t="str">
        <f>Tab!G57</f>
        <v xml:space="preserve">zsal_c_cs4 </v>
      </c>
      <c r="F57" s="3" t="str">
        <f>SUBSTITUTE(Tab!H57,".",",")</f>
        <v>2270</v>
      </c>
      <c r="G57" s="3">
        <f>Tab!I57</f>
        <v>0</v>
      </c>
      <c r="H57" s="3" t="str">
        <f>SUBSTITUTE(Tab!J57,".",",")</f>
        <v/>
      </c>
      <c r="I57" s="3" t="str">
        <f>Tab!K57</f>
        <v xml:space="preserve">REPCRISPOIDS_COL56 </v>
      </c>
      <c r="J57" s="3" t="str">
        <f>SUBSTITUTE(Tab!L57,".",",")</f>
        <v>0</v>
      </c>
      <c r="L57" s="3" t="str">
        <f>Tab!S57</f>
        <v xml:space="preserve">tx_cdd_i_tail6 </v>
      </c>
      <c r="M57" s="3">
        <f>SUBSTITUTE(Tab!T57,".",",")+0</f>
        <v>4.8</v>
      </c>
      <c r="N57" s="3" t="str">
        <f>Tab!U57</f>
        <v xml:space="preserve">tx_cdd_i_tail6 </v>
      </c>
      <c r="O57" s="25">
        <f>SUBSTITUTE(Tab!V57,".",",")+0</f>
        <v>3.3</v>
      </c>
      <c r="P57" s="3" t="str">
        <f>SUBSTITUTE(Tab!P57,".",",")</f>
        <v/>
      </c>
    </row>
    <row r="58" spans="1:16" x14ac:dyDescent="0.2">
      <c r="A58" s="3" t="str">
        <f>Tab!C58</f>
        <v xml:space="preserve">ZAPENPCT_COL5 </v>
      </c>
      <c r="B58" s="3" t="str">
        <f>SUBSTITUTE(Tab!D58,".",",")</f>
        <v xml:space="preserve">1,0313745883 </v>
      </c>
      <c r="C58" s="3" t="str">
        <f>Tab!E58</f>
        <v xml:space="preserve">tx_c_1829 </v>
      </c>
      <c r="D58" s="3" t="str">
        <f>SUBSTITUTE(Tab!F58,".",",")</f>
        <v xml:space="preserve">41,078 </v>
      </c>
      <c r="E58" s="3" t="str">
        <f>Tab!G58</f>
        <v xml:space="preserve">zsal_c_cs5 </v>
      </c>
      <c r="F58" s="3" t="str">
        <f>SUBSTITUTE(Tab!H58,".",",")</f>
        <v>1720</v>
      </c>
      <c r="G58" s="3">
        <f>Tab!I58</f>
        <v>0</v>
      </c>
      <c r="H58" s="3" t="str">
        <f>SUBSTITUTE(Tab!J58,".",",")</f>
        <v/>
      </c>
      <c r="I58" s="3" t="str">
        <f>Tab!K58</f>
        <v xml:space="preserve">REPCRISPOIDS_COL57 </v>
      </c>
      <c r="J58" s="3" t="str">
        <f>SUBSTITUTE(Tab!L58,".",",")</f>
        <v>0</v>
      </c>
      <c r="L58" s="3" t="str">
        <f>Tab!S58</f>
        <v xml:space="preserve">tx_c_1829 </v>
      </c>
      <c r="M58" s="3">
        <f>SUBSTITUTE(Tab!T58,".",",")+0</f>
        <v>41.220999999999997</v>
      </c>
      <c r="N58" s="3" t="str">
        <f>Tab!U58</f>
        <v xml:space="preserve">tx_c_1829 </v>
      </c>
      <c r="O58" s="25">
        <f>SUBSTITUTE(Tab!V58,".",",")+0</f>
        <v>40.956000000000003</v>
      </c>
      <c r="P58" s="3" t="str">
        <f>SUBSTITUTE(Tab!P58,".",",")</f>
        <v/>
      </c>
    </row>
    <row r="59" spans="1:16" x14ac:dyDescent="0.2">
      <c r="A59" s="3" t="str">
        <f>Tab!C59</f>
        <v xml:space="preserve">ZAPENPCT_COL6 </v>
      </c>
      <c r="B59" s="3" t="str">
        <f>SUBSTITUTE(Tab!D59,".",",")</f>
        <v xml:space="preserve">0,984375 </v>
      </c>
      <c r="C59" s="3" t="str">
        <f>Tab!E59</f>
        <v xml:space="preserve">tx_c_3049 </v>
      </c>
      <c r="D59" s="3" t="str">
        <f>SUBSTITUTE(Tab!F59,".",",")</f>
        <v xml:space="preserve">39,978 </v>
      </c>
      <c r="E59" s="3" t="str">
        <f>Tab!G59</f>
        <v xml:space="preserve">zsal_c_cs6 </v>
      </c>
      <c r="F59" s="3" t="str">
        <f>SUBSTITUTE(Tab!H59,".",",")</f>
        <v>1850</v>
      </c>
      <c r="H59" s="3"/>
      <c r="I59" s="3" t="str">
        <f>Tab!K59</f>
        <v xml:space="preserve">REPCRISPOIDS_COL58 </v>
      </c>
      <c r="J59" s="3" t="str">
        <f>SUBSTITUTE(Tab!L59,".",",")</f>
        <v>0</v>
      </c>
      <c r="L59" s="3" t="str">
        <f>Tab!S59</f>
        <v xml:space="preserve">tx_c_3049 </v>
      </c>
      <c r="M59" s="3">
        <f>SUBSTITUTE(Tab!T59,".",",")+0</f>
        <v>38.793999999999997</v>
      </c>
      <c r="N59" s="3" t="str">
        <f>Tab!U59</f>
        <v xml:space="preserve">tx_c_3049 </v>
      </c>
      <c r="O59" s="25">
        <f>SUBSTITUTE(Tab!V59,".",",")+0</f>
        <v>40.996000000000002</v>
      </c>
      <c r="P59" s="3" t="str">
        <f>SUBSTITUTE(Tab!P59,".",",")</f>
        <v/>
      </c>
    </row>
    <row r="60" spans="1:16" x14ac:dyDescent="0.2">
      <c r="A60" s="3" t="str">
        <f>Tab!C60</f>
        <v xml:space="preserve">ZAPENPCT_COL7 </v>
      </c>
      <c r="B60" s="3" t="str">
        <f>SUBSTITUTE(Tab!D60,".",",")</f>
        <v xml:space="preserve">0,5215660708 </v>
      </c>
      <c r="C60" s="3" t="str">
        <f>Tab!E60</f>
        <v xml:space="preserve">tx_c_50 </v>
      </c>
      <c r="D60" s="3" t="str">
        <f>SUBSTITUTE(Tab!F60,".",",")</f>
        <v xml:space="preserve">18,944 </v>
      </c>
      <c r="E60" s="3" t="str">
        <f>Tab!G60</f>
        <v xml:space="preserve">zsal_c_tail0 </v>
      </c>
      <c r="F60" s="3" t="str">
        <f>SUBSTITUTE(Tab!H60,".",",")</f>
        <v>1830</v>
      </c>
      <c r="H60" s="3"/>
      <c r="I60" s="3" t="str">
        <f>Tab!K60</f>
        <v xml:space="preserve">REPCRISPOIDS_COL59 </v>
      </c>
      <c r="J60" s="3" t="str">
        <f>SUBSTITUTE(Tab!L60,".",",")</f>
        <v>0</v>
      </c>
      <c r="L60" s="3" t="str">
        <f>Tab!S60</f>
        <v xml:space="preserve">tx_c_50 </v>
      </c>
      <c r="M60" s="3">
        <f>SUBSTITUTE(Tab!T60,".",",")+0</f>
        <v>19.984999999999999</v>
      </c>
      <c r="N60" s="3" t="str">
        <f>Tab!U60</f>
        <v xml:space="preserve">tx_c_50 </v>
      </c>
      <c r="O60" s="25">
        <f>SUBSTITUTE(Tab!V60,".",",")+0</f>
        <v>18.047999999999998</v>
      </c>
      <c r="P60" s="3" t="str">
        <f>SUBSTITUTE(Tab!P60,".",",")</f>
        <v/>
      </c>
    </row>
    <row r="61" spans="1:16" x14ac:dyDescent="0.2">
      <c r="A61" s="3" t="str">
        <f>Tab!C61</f>
        <v xml:space="preserve">ZAPENPCT_COL8 </v>
      </c>
      <c r="B61" s="3" t="str">
        <f>SUBSTITUTE(Tab!D61,".",",")</f>
        <v xml:space="preserve">0,5190547739 </v>
      </c>
      <c r="C61" s="3" t="str">
        <f>Tab!E61</f>
        <v xml:space="preserve">tx_c_55 </v>
      </c>
      <c r="D61" s="3" t="str">
        <f>SUBSTITUTE(Tab!F61,".",",")</f>
        <v xml:space="preserve">10,859 </v>
      </c>
      <c r="E61" s="3" t="str">
        <f>Tab!G61</f>
        <v xml:space="preserve">zsal_c_tail1 </v>
      </c>
      <c r="F61" s="3" t="str">
        <f>SUBSTITUTE(Tab!H61,".",",")</f>
        <v>1960</v>
      </c>
      <c r="H61" s="3"/>
      <c r="I61" s="3" t="str">
        <f>Tab!K61</f>
        <v xml:space="preserve">REPCRISPOIDS_COL60 </v>
      </c>
      <c r="J61" s="3" t="str">
        <f>SUBSTITUTE(Tab!L61,".",",")</f>
        <v>0</v>
      </c>
      <c r="L61" s="3" t="str">
        <f>Tab!S61</f>
        <v xml:space="preserve">tx_c_55 </v>
      </c>
      <c r="M61" s="3">
        <f>SUBSTITUTE(Tab!T61,".",",")+0</f>
        <v>11.477</v>
      </c>
      <c r="N61" s="3" t="str">
        <f>Tab!U61</f>
        <v xml:space="preserve">tx_c_55 </v>
      </c>
      <c r="O61" s="25">
        <f>SUBSTITUTE(Tab!V61,".",",")+0</f>
        <v>10.327</v>
      </c>
      <c r="P61" s="3" t="str">
        <f>SUBSTITUTE(Tab!P61,".",",")</f>
        <v/>
      </c>
    </row>
    <row r="62" spans="1:16" x14ac:dyDescent="0.2">
      <c r="A62" s="3" t="str">
        <f>Tab!C62</f>
        <v xml:space="preserve">ZAPENPCT_COL9 </v>
      </c>
      <c r="B62" s="3" t="str">
        <f>SUBSTITUTE(Tab!D62,".",",")</f>
        <v xml:space="preserve">0,4622077216 </v>
      </c>
      <c r="C62" s="3" t="str">
        <f>Tab!E62</f>
        <v xml:space="preserve">tx_c_60 </v>
      </c>
      <c r="D62" s="3" t="str">
        <f>SUBSTITUTE(Tab!F62,".",",")</f>
        <v xml:space="preserve">4,29 </v>
      </c>
      <c r="E62" s="3" t="str">
        <f>Tab!G62</f>
        <v xml:space="preserve">zsal_c_tail2 </v>
      </c>
      <c r="F62" s="3" t="str">
        <f>SUBSTITUTE(Tab!H62,".",",")</f>
        <v>1990</v>
      </c>
      <c r="H62" s="3"/>
      <c r="I62" s="3" t="str">
        <f>Tab!K62</f>
        <v xml:space="preserve">REPCRISPOIDS_COL61 </v>
      </c>
      <c r="J62" s="3" t="str">
        <f>SUBSTITUTE(Tab!L62,".",",")</f>
        <v>0</v>
      </c>
      <c r="L62" s="3" t="str">
        <f>Tab!S62</f>
        <v xml:space="preserve">tx_c_60 </v>
      </c>
      <c r="M62" s="3">
        <f>SUBSTITUTE(Tab!T62,".",",")+0</f>
        <v>4.4189999999999996</v>
      </c>
      <c r="N62" s="3" t="str">
        <f>Tab!U62</f>
        <v xml:space="preserve">tx_c_60 </v>
      </c>
      <c r="O62" s="25">
        <f>SUBSTITUTE(Tab!V62,".",",")+0</f>
        <v>4.18</v>
      </c>
      <c r="P62" s="3" t="str">
        <f>SUBSTITUTE(Tab!P62,".",",")</f>
        <v/>
      </c>
    </row>
    <row r="63" spans="1:16" x14ac:dyDescent="0.2">
      <c r="A63" s="3" t="str">
        <f>Tab!C63</f>
        <v xml:space="preserve">ZAPENPCT_COL10 </v>
      </c>
      <c r="B63" s="3" t="str">
        <f>SUBSTITUTE(Tab!D63,".",",")</f>
        <v xml:space="preserve">0,2632930902 </v>
      </c>
      <c r="C63" s="3" t="str">
        <f>Tab!E63</f>
        <v xml:space="preserve">tx_c_sexe1 </v>
      </c>
      <c r="D63" s="3" t="str">
        <f>SUBSTITUTE(Tab!F63,".",",")</f>
        <v xml:space="preserve">53,763 </v>
      </c>
      <c r="E63" s="3" t="str">
        <f>Tab!G63</f>
        <v xml:space="preserve">zsal_c_tail3 </v>
      </c>
      <c r="F63" s="3" t="str">
        <f>SUBSTITUTE(Tab!H63,".",",")</f>
        <v>2050</v>
      </c>
      <c r="H63" s="3"/>
      <c r="I63" s="3" t="str">
        <f>Tab!K63</f>
        <v xml:space="preserve">REPCRISPOIDS_COL62 </v>
      </c>
      <c r="J63" s="3" t="str">
        <f>SUBSTITUTE(Tab!L63,".",",")</f>
        <v>0</v>
      </c>
      <c r="L63" s="3" t="str">
        <f>Tab!S63</f>
        <v xml:space="preserve">tx_c_sexe1 </v>
      </c>
      <c r="M63" s="3">
        <f>SUBSTITUTE(Tab!T63,".",",")+0</f>
        <v>0</v>
      </c>
      <c r="N63" s="3" t="str">
        <f>Tab!U63</f>
        <v xml:space="preserve">tx_c_sexe1 </v>
      </c>
      <c r="O63" s="25">
        <f>SUBSTITUTE(Tab!V63,".",",")+0</f>
        <v>100</v>
      </c>
      <c r="P63" s="3" t="str">
        <f>SUBSTITUTE(Tab!R63,".",",")</f>
        <v/>
      </c>
    </row>
    <row r="64" spans="1:16" x14ac:dyDescent="0.2">
      <c r="A64" s="3" t="str">
        <f>Tab!C64</f>
        <v xml:space="preserve">zidcc </v>
      </c>
      <c r="B64" s="3" t="str">
        <f>SUBSTITUTE(Tab!D64,".",",")</f>
        <v>1266</v>
      </c>
      <c r="C64" s="3" t="str">
        <f>Tab!E64</f>
        <v xml:space="preserve">tx_c_sexe2 </v>
      </c>
      <c r="D64" s="3" t="str">
        <f>SUBSTITUTE(Tab!F64,".",",")</f>
        <v xml:space="preserve">46,237 </v>
      </c>
      <c r="E64" s="3" t="str">
        <f>Tab!G64</f>
        <v xml:space="preserve">zsal_c_tail4 </v>
      </c>
      <c r="F64" s="3" t="str">
        <f>SUBSTITUTE(Tab!H64,".",",")</f>
        <v>2320</v>
      </c>
      <c r="H64" s="3"/>
      <c r="I64" s="3" t="str">
        <f>Tab!K64</f>
        <v xml:space="preserve">REPCRISPOIDS_COL63 </v>
      </c>
      <c r="J64" s="3" t="str">
        <f>SUBSTITUTE(Tab!L64,".",",")</f>
        <v>0</v>
      </c>
      <c r="L64" s="3" t="str">
        <f>Tab!S64</f>
        <v xml:space="preserve">tx_c_sexe2 </v>
      </c>
      <c r="M64" s="3">
        <f>SUBSTITUTE(Tab!T64,".",",")+0</f>
        <v>100</v>
      </c>
      <c r="N64" s="3" t="str">
        <f>Tab!U64</f>
        <v xml:space="preserve">tx_c_sexe2 </v>
      </c>
      <c r="O64" s="25">
        <f>SUBSTITUTE(Tab!V64,".",",")+0</f>
        <v>0</v>
      </c>
      <c r="P64" s="3" t="str">
        <f>SUBSTITUTE(Tab!R64,".",",")</f>
        <v/>
      </c>
    </row>
    <row r="65" spans="2:16" x14ac:dyDescent="0.2">
      <c r="B65" s="3" t="str">
        <f>SUBSTITUTE(Tab!D65,".",",")</f>
        <v/>
      </c>
      <c r="C65" s="3" t="str">
        <f>Tab!E65</f>
        <v xml:space="preserve">tx_c_cs3 </v>
      </c>
      <c r="D65" s="3" t="str">
        <f>SUBSTITUTE(Tab!F65,".",",")</f>
        <v xml:space="preserve">8,139 </v>
      </c>
      <c r="E65" s="3" t="str">
        <f>Tab!G65</f>
        <v xml:space="preserve">zsal_c_tail5 </v>
      </c>
      <c r="F65" s="3" t="str">
        <f>SUBSTITUTE(Tab!H65,".",",")</f>
        <v>2350</v>
      </c>
      <c r="H65" s="3"/>
      <c r="I65" s="3" t="str">
        <f>Tab!K65</f>
        <v xml:space="preserve">REPCRISPOIDS_COL64 </v>
      </c>
      <c r="J65" s="3" t="str">
        <f>SUBSTITUTE(Tab!L65,".",",")</f>
        <v>0</v>
      </c>
      <c r="L65" s="3" t="str">
        <f>Tab!S65</f>
        <v xml:space="preserve">tx_c_cs3 </v>
      </c>
      <c r="M65" s="3">
        <f>SUBSTITUTE(Tab!T65,".",",")+0</f>
        <v>6.8609999999999998</v>
      </c>
      <c r="N65" s="3" t="str">
        <f>Tab!U65</f>
        <v xml:space="preserve">tx_c_cs3 </v>
      </c>
      <c r="O65" s="25">
        <f>SUBSTITUTE(Tab!V65,".",",")+0</f>
        <v>9.2390000000000008</v>
      </c>
      <c r="P65" s="3" t="str">
        <f>SUBSTITUTE(Tab!R65,".",",")</f>
        <v/>
      </c>
    </row>
    <row r="66" spans="2:16" x14ac:dyDescent="0.2">
      <c r="B66" s="3" t="str">
        <f>SUBSTITUTE(Tab!D66,".",",")</f>
        <v/>
      </c>
      <c r="C66" s="3" t="str">
        <f>Tab!E66</f>
        <v xml:space="preserve">tx_c_cs4 </v>
      </c>
      <c r="D66" s="3" t="str">
        <f>SUBSTITUTE(Tab!F66,".",",")</f>
        <v xml:space="preserve">9,601 </v>
      </c>
      <c r="E66" s="3" t="str">
        <f>Tab!G66</f>
        <v xml:space="preserve">zsal_c_tail6 </v>
      </c>
      <c r="F66" s="3" t="str">
        <f>SUBSTITUTE(Tab!H66,".",",")</f>
        <v>2170</v>
      </c>
      <c r="H66" s="3"/>
      <c r="I66" s="3" t="str">
        <f>Tab!K66</f>
        <v xml:space="preserve">REPCRISPOIDS_COL65 </v>
      </c>
      <c r="J66" s="3" t="str">
        <f>SUBSTITUTE(Tab!L66,".",",")</f>
        <v>0</v>
      </c>
      <c r="L66" s="3" t="str">
        <f>Tab!S66</f>
        <v xml:space="preserve">tx_c_cs4 </v>
      </c>
      <c r="M66" s="3">
        <f>SUBSTITUTE(Tab!T66,".",",")+0</f>
        <v>9.2880000000000003</v>
      </c>
      <c r="N66" s="3" t="str">
        <f>Tab!U66</f>
        <v xml:space="preserve">tx_c_cs4 </v>
      </c>
      <c r="O66" s="25">
        <f>SUBSTITUTE(Tab!V66,".",",")+0</f>
        <v>9.8710000000000004</v>
      </c>
      <c r="P66" s="3" t="str">
        <f>SUBSTITUTE(Tab!R66,".",",")</f>
        <v/>
      </c>
    </row>
    <row r="67" spans="2:16" x14ac:dyDescent="0.2">
      <c r="B67" s="3" t="str">
        <f>SUBSTITUTE(Tab!D67,".",",")</f>
        <v/>
      </c>
      <c r="C67" s="3" t="str">
        <f>Tab!E67</f>
        <v xml:space="preserve">tx_c_cs5 </v>
      </c>
      <c r="D67" s="3" t="str">
        <f>SUBSTITUTE(Tab!F67,".",",")</f>
        <v xml:space="preserve">67,369 </v>
      </c>
      <c r="E67" s="3" t="str">
        <f>Tab!G67</f>
        <v xml:space="preserve">zsmic_c01 </v>
      </c>
      <c r="F67" s="3" t="str">
        <f>SUBSTITUTE(Tab!H67,".",",")</f>
        <v xml:space="preserve">5,9 </v>
      </c>
      <c r="H67" s="3"/>
      <c r="I67" s="3" t="str">
        <f>Tab!K67</f>
        <v xml:space="preserve">REPCRISPOIDS_COL66 </v>
      </c>
      <c r="J67" s="3" t="str">
        <f>SUBSTITUTE(Tab!L67,".",",")</f>
        <v>0</v>
      </c>
      <c r="L67" s="3" t="str">
        <f>Tab!S67</f>
        <v xml:space="preserve">tx_c_cs5 </v>
      </c>
      <c r="M67" s="3">
        <f>SUBSTITUTE(Tab!T67,".",",")+0</f>
        <v>76.421999999999997</v>
      </c>
      <c r="N67" s="3" t="str">
        <f>Tab!U67</f>
        <v xml:space="preserve">tx_c_cs5 </v>
      </c>
      <c r="O67" s="25">
        <f>SUBSTITUTE(Tab!V67,".",",")+0</f>
        <v>59.582999999999998</v>
      </c>
      <c r="P67" s="3" t="str">
        <f>SUBSTITUTE(Tab!R67,".",",")</f>
        <v/>
      </c>
    </row>
    <row r="68" spans="2:16" x14ac:dyDescent="0.2">
      <c r="B68" s="3" t="str">
        <f>SUBSTITUTE(Tab!D68,".",",")</f>
        <v/>
      </c>
      <c r="C68" s="3" t="str">
        <f>Tab!E68</f>
        <v xml:space="preserve">tx_c_cs6 </v>
      </c>
      <c r="D68" s="3" t="str">
        <f>SUBSTITUTE(Tab!F68,".",",")</f>
        <v xml:space="preserve">14,89 </v>
      </c>
      <c r="E68" s="3" t="str">
        <f>Tab!G68</f>
        <v xml:space="preserve">zsmic_c02 </v>
      </c>
      <c r="F68" s="3" t="str">
        <f>SUBSTITUTE(Tab!H68,".",",")</f>
        <v xml:space="preserve">7,3 </v>
      </c>
      <c r="H68" s="3"/>
      <c r="I68" s="3" t="str">
        <f>Tab!K68</f>
        <v xml:space="preserve">REPCRISPOIDS_COL67 </v>
      </c>
      <c r="J68" s="3" t="str">
        <f>SUBSTITUTE(Tab!L68,".",",")</f>
        <v>0</v>
      </c>
      <c r="L68" s="3" t="str">
        <f>Tab!S68</f>
        <v xml:space="preserve">tx_c_cs6 </v>
      </c>
      <c r="M68" s="3">
        <f>SUBSTITUTE(Tab!T68,".",",")+0</f>
        <v>7.4290000000000003</v>
      </c>
      <c r="N68" s="3" t="str">
        <f>Tab!U68</f>
        <v xml:space="preserve">tx_c_cs6 </v>
      </c>
      <c r="O68" s="25">
        <f>SUBSTITUTE(Tab!V68,".",",")+0</f>
        <v>21.306999999999999</v>
      </c>
      <c r="P68" s="3" t="str">
        <f>SUBSTITUTE(Tab!R68,".",",")</f>
        <v/>
      </c>
    </row>
    <row r="69" spans="2:16" x14ac:dyDescent="0.2">
      <c r="B69" s="3" t="str">
        <f>SUBSTITUTE(Tab!D69,".",",")</f>
        <v/>
      </c>
      <c r="C69" s="3" t="str">
        <f>Tab!E69</f>
        <v xml:space="preserve">tx_c_tail0 </v>
      </c>
      <c r="D69" s="3" t="str">
        <f>SUBSTITUTE(Tab!F69,".",",")</f>
        <v xml:space="preserve">39,772 </v>
      </c>
      <c r="E69" s="3" t="str">
        <f>Tab!G69</f>
        <v xml:space="preserve">zsmic_c03 </v>
      </c>
      <c r="F69" s="3" t="str">
        <f>SUBSTITUTE(Tab!H69,".",",")</f>
        <v xml:space="preserve">17,6 </v>
      </c>
      <c r="H69" s="3"/>
      <c r="I69" s="3" t="str">
        <f>Tab!K69</f>
        <v xml:space="preserve">REPCRISPOIDS_COL68 </v>
      </c>
      <c r="J69" s="3" t="str">
        <f>SUBSTITUTE(Tab!L69,".",",")</f>
        <v>0</v>
      </c>
      <c r="L69" s="3" t="str">
        <f>Tab!S69</f>
        <v xml:space="preserve">tx_c_tail0 </v>
      </c>
      <c r="M69" s="3">
        <f>SUBSTITUTE(Tab!T69,".",",")+0</f>
        <v>38.124000000000002</v>
      </c>
      <c r="N69" s="3" t="str">
        <f>Tab!U69</f>
        <v xml:space="preserve">tx_c_tail0 </v>
      </c>
      <c r="O69" s="25">
        <f>SUBSTITUTE(Tab!V69,".",",")+0</f>
        <v>41.19</v>
      </c>
      <c r="P69" s="3" t="str">
        <f>SUBSTITUTE(Tab!R69,".",",")</f>
        <v/>
      </c>
    </row>
    <row r="70" spans="2:16" x14ac:dyDescent="0.2">
      <c r="B70" s="3" t="str">
        <f>SUBSTITUTE(Tab!D70,".",",")</f>
        <v/>
      </c>
      <c r="C70" s="3" t="str">
        <f>Tab!E70</f>
        <v xml:space="preserve">tx_c_tail1 </v>
      </c>
      <c r="D70" s="3" t="str">
        <f>SUBSTITUTE(Tab!F70,".",",")</f>
        <v xml:space="preserve">17,392 </v>
      </c>
      <c r="E70" s="3" t="str">
        <f>Tab!G70</f>
        <v xml:space="preserve">zsmic_c04 </v>
      </c>
      <c r="F70" s="3" t="str">
        <f>SUBSTITUTE(Tab!H70,".",",")</f>
        <v xml:space="preserve">16,6 </v>
      </c>
      <c r="H70" s="3"/>
      <c r="I70" s="3" t="str">
        <f>Tab!K70</f>
        <v xml:space="preserve">REPCRISPOIDS_COL69 </v>
      </c>
      <c r="J70" s="3" t="str">
        <f>SUBSTITUTE(Tab!L70,".",",")</f>
        <v>0</v>
      </c>
      <c r="L70" s="3" t="str">
        <f>Tab!S70</f>
        <v xml:space="preserve">tx_c_tail1 </v>
      </c>
      <c r="M70" s="3">
        <f>SUBSTITUTE(Tab!T70,".",",")+0</f>
        <v>15.994999999999999</v>
      </c>
      <c r="N70" s="3" t="str">
        <f>Tab!U70</f>
        <v xml:space="preserve">tx_c_tail1 </v>
      </c>
      <c r="O70" s="25">
        <f>SUBSTITUTE(Tab!V70,".",",")+0</f>
        <v>18.594000000000001</v>
      </c>
      <c r="P70" s="3" t="str">
        <f>SUBSTITUTE(Tab!R70,".",",")</f>
        <v/>
      </c>
    </row>
    <row r="71" spans="2:16" x14ac:dyDescent="0.2">
      <c r="B71" s="3" t="str">
        <f>SUBSTITUTE(Tab!D71,".",",")</f>
        <v/>
      </c>
      <c r="C71" s="3" t="str">
        <f>Tab!E71</f>
        <v xml:space="preserve">tx_c_tail2 </v>
      </c>
      <c r="D71" s="3" t="str">
        <f>SUBSTITUTE(Tab!F71,".",",")</f>
        <v xml:space="preserve">17,558 </v>
      </c>
      <c r="E71" s="3" t="str">
        <f>Tab!G71</f>
        <v xml:space="preserve">zsmic_c05 </v>
      </c>
      <c r="F71" s="3" t="str">
        <f>SUBSTITUTE(Tab!H71,".",",")</f>
        <v xml:space="preserve">12,3 </v>
      </c>
      <c r="H71" s="3"/>
      <c r="I71" s="3" t="str">
        <f>Tab!K71</f>
        <v xml:space="preserve">REPCRISPOIDS_COL70 </v>
      </c>
      <c r="J71" s="3" t="str">
        <f>SUBSTITUTE(Tab!L71,".",",")</f>
        <v>0</v>
      </c>
      <c r="L71" s="3" t="str">
        <f>Tab!S71</f>
        <v xml:space="preserve">tx_c_tail2 </v>
      </c>
      <c r="M71" s="3">
        <f>SUBSTITUTE(Tab!T71,".",",")+0</f>
        <v>17.728000000000002</v>
      </c>
      <c r="N71" s="3" t="str">
        <f>Tab!U71</f>
        <v xml:space="preserve">tx_c_tail2 </v>
      </c>
      <c r="O71" s="25">
        <f>SUBSTITUTE(Tab!V71,".",",")+0</f>
        <v>17.411999999999999</v>
      </c>
      <c r="P71" s="3" t="str">
        <f>SUBSTITUTE(Tab!R71,".",",")</f>
        <v/>
      </c>
    </row>
    <row r="72" spans="2:16" x14ac:dyDescent="0.2">
      <c r="B72" s="3" t="str">
        <f>SUBSTITUTE(Tab!D72,".",",")</f>
        <v/>
      </c>
      <c r="C72" s="3" t="str">
        <f>Tab!E72</f>
        <v xml:space="preserve">tx_c_tail3 </v>
      </c>
      <c r="D72" s="3" t="str">
        <f>SUBSTITUTE(Tab!F72,".",",")</f>
        <v xml:space="preserve">7,502 </v>
      </c>
      <c r="E72" s="3" t="str">
        <f>Tab!G72</f>
        <v xml:space="preserve">zsmic_c06 </v>
      </c>
      <c r="F72" s="3" t="str">
        <f>SUBSTITUTE(Tab!H72,".",",")</f>
        <v xml:space="preserve">9,1 </v>
      </c>
      <c r="H72" s="3"/>
      <c r="I72" s="3" t="str">
        <f>Tab!K72</f>
        <v xml:space="preserve">REPCRISPOIDS_COL71 </v>
      </c>
      <c r="J72" s="3" t="str">
        <f>SUBSTITUTE(Tab!L72,".",",")</f>
        <v>0</v>
      </c>
      <c r="L72" s="3" t="str">
        <f>Tab!S72</f>
        <v xml:space="preserve">tx_c_tail3 </v>
      </c>
      <c r="M72" s="3">
        <f>SUBSTITUTE(Tab!T72,".",",")+0</f>
        <v>7.9729999999999999</v>
      </c>
      <c r="N72" s="3" t="str">
        <f>Tab!U72</f>
        <v xml:space="preserve">tx_c_tail3 </v>
      </c>
      <c r="O72" s="25">
        <f>SUBSTITUTE(Tab!V72,".",",")+0</f>
        <v>7.0970000000000004</v>
      </c>
      <c r="P72" s="3" t="str">
        <f>SUBSTITUTE(Tab!R72,".",",")</f>
        <v/>
      </c>
    </row>
    <row r="73" spans="2:16" x14ac:dyDescent="0.2">
      <c r="B73" s="3" t="str">
        <f>SUBSTITUTE(Tab!D73,".",",")</f>
        <v/>
      </c>
      <c r="C73" s="3" t="str">
        <f>Tab!E73</f>
        <v xml:space="preserve">tx_c_tail4 </v>
      </c>
      <c r="D73" s="3" t="str">
        <f>SUBSTITUTE(Tab!F73,".",",")</f>
        <v xml:space="preserve">3,853 </v>
      </c>
      <c r="E73" s="3" t="str">
        <f>Tab!G73</f>
        <v xml:space="preserve">zsmic_c07 </v>
      </c>
      <c r="F73" s="3" t="str">
        <f>SUBSTITUTE(Tab!H73,".",",")</f>
        <v xml:space="preserve">6,7 </v>
      </c>
      <c r="H73" s="3"/>
      <c r="I73" s="3" t="str">
        <f>Tab!K73</f>
        <v xml:space="preserve">REPCRISPOIDS_COL72 </v>
      </c>
      <c r="J73" s="3" t="str">
        <f>SUBSTITUTE(Tab!L73,".",",")</f>
        <v>0</v>
      </c>
      <c r="L73" s="3" t="str">
        <f>Tab!S73</f>
        <v xml:space="preserve">tx_c_tail4 </v>
      </c>
      <c r="M73" s="3">
        <f>SUBSTITUTE(Tab!T73,".",",")+0</f>
        <v>4.1319999999999997</v>
      </c>
      <c r="N73" s="3" t="str">
        <f>Tab!U73</f>
        <v xml:space="preserve">tx_c_tail4 </v>
      </c>
      <c r="O73" s="25">
        <f>SUBSTITUTE(Tab!V73,".",",")+0</f>
        <v>3.613</v>
      </c>
      <c r="P73" s="3" t="str">
        <f>SUBSTITUTE(Tab!R73,".",",")</f>
        <v/>
      </c>
    </row>
    <row r="74" spans="2:16" x14ac:dyDescent="0.2">
      <c r="B74" s="3" t="str">
        <f>SUBSTITUTE(Tab!D74,".",",")</f>
        <v/>
      </c>
      <c r="C74" s="3" t="str">
        <f>Tab!E74</f>
        <v xml:space="preserve">tx_c_tail5 </v>
      </c>
      <c r="D74" s="3" t="str">
        <f>SUBSTITUTE(Tab!F74,".",",")</f>
        <v xml:space="preserve">2,478 </v>
      </c>
      <c r="E74" s="3" t="str">
        <f>Tab!G74</f>
        <v xml:space="preserve">zsmic_c08 </v>
      </c>
      <c r="F74" s="3" t="str">
        <f>SUBSTITUTE(Tab!H74,".",",")</f>
        <v xml:space="preserve">13,3 </v>
      </c>
      <c r="H74" s="3"/>
      <c r="I74" s="3" t="str">
        <f>Tab!K74</f>
        <v xml:space="preserve">REPCRISPOIDS_COL73 </v>
      </c>
      <c r="J74" s="3" t="str">
        <f>SUBSTITUTE(Tab!L74,".",",")</f>
        <v>0</v>
      </c>
      <c r="L74" s="3" t="str">
        <f>Tab!S74</f>
        <v xml:space="preserve">tx_c_tail5 </v>
      </c>
      <c r="M74" s="3">
        <f>SUBSTITUTE(Tab!T74,".",",")+0</f>
        <v>2.726</v>
      </c>
      <c r="N74" s="3" t="str">
        <f>Tab!U74</f>
        <v xml:space="preserve">tx_c_tail5 </v>
      </c>
      <c r="O74" s="25">
        <f>SUBSTITUTE(Tab!V74,".",",")+0</f>
        <v>2.266</v>
      </c>
      <c r="P74" s="3" t="str">
        <f>SUBSTITUTE(Tab!R74,".",",")</f>
        <v/>
      </c>
    </row>
    <row r="75" spans="2:16" x14ac:dyDescent="0.2">
      <c r="B75" s="3" t="str">
        <f>SUBSTITUTE(Tab!D75,".",",")</f>
        <v/>
      </c>
      <c r="C75" s="3" t="str">
        <f>Tab!E75</f>
        <v xml:space="preserve">tx_c_tail6 </v>
      </c>
      <c r="D75" s="3" t="str">
        <f>SUBSTITUTE(Tab!F75,".",",")</f>
        <v xml:space="preserve">11,443 </v>
      </c>
      <c r="E75" s="3" t="str">
        <f>Tab!G75</f>
        <v xml:space="preserve">zsmic_c09 </v>
      </c>
      <c r="F75" s="3" t="str">
        <f>SUBSTITUTE(Tab!H75,".",",")</f>
        <v xml:space="preserve">8,2 </v>
      </c>
      <c r="H75" s="3"/>
      <c r="I75" s="3" t="str">
        <f>Tab!K75</f>
        <v xml:space="preserve">REPCRISPOIDS_COL74 </v>
      </c>
      <c r="J75" s="3" t="str">
        <f>SUBSTITUTE(Tab!L75,".",",")</f>
        <v>0</v>
      </c>
      <c r="L75" s="3" t="str">
        <f>Tab!S75</f>
        <v xml:space="preserve">tx_c_tail6 </v>
      </c>
      <c r="M75" s="3">
        <f>SUBSTITUTE(Tab!T75,".",",")+0</f>
        <v>13.321999999999999</v>
      </c>
      <c r="N75" s="3" t="str">
        <f>Tab!U75</f>
        <v xml:space="preserve">tx_c_tail6 </v>
      </c>
      <c r="O75" s="25">
        <f>SUBSTITUTE(Tab!V75,".",",")+0</f>
        <v>9.827</v>
      </c>
      <c r="P75" s="3" t="str">
        <f>SUBSTITUTE(Tab!R75,".",",")</f>
        <v/>
      </c>
    </row>
    <row r="76" spans="2:16" x14ac:dyDescent="0.2">
      <c r="B76" s="3" t="str">
        <f>SUBSTITUTE(Tab!D76,".",",")</f>
        <v/>
      </c>
      <c r="C76" s="3" t="str">
        <f>Tab!E76</f>
        <v xml:space="preserve">tx_tp_c_1829 </v>
      </c>
      <c r="D76" s="3" t="str">
        <f>SUBSTITUTE(Tab!F76,".",",")</f>
        <v xml:space="preserve">37,2 </v>
      </c>
      <c r="E76" s="3" t="str">
        <f>Tab!G76</f>
        <v xml:space="preserve">zsmic_c10 </v>
      </c>
      <c r="F76" s="3" t="str">
        <f>SUBSTITUTE(Tab!H76,".",",")</f>
        <v xml:space="preserve">1,8 </v>
      </c>
      <c r="H76" s="3"/>
      <c r="I76" s="3" t="str">
        <f>Tab!K76</f>
        <v xml:space="preserve">REPCRISPOIDS_COL75 </v>
      </c>
      <c r="J76" s="3" t="str">
        <f>SUBSTITUTE(Tab!L76,".",",")</f>
        <v>0</v>
      </c>
      <c r="L76" s="3" t="str">
        <f>Tab!S76</f>
        <v xml:space="preserve">tx_tp_c_1829 </v>
      </c>
      <c r="M76" s="3">
        <f>SUBSTITUTE(Tab!T76,".",",")+0</f>
        <v>40.700000000000003</v>
      </c>
      <c r="N76" s="3" t="str">
        <f>Tab!U76</f>
        <v xml:space="preserve">tx_tp_c_1829 </v>
      </c>
      <c r="O76" s="25">
        <f>SUBSTITUTE(Tab!V76,".",",")+0</f>
        <v>34.200000000000003</v>
      </c>
      <c r="P76" s="3" t="str">
        <f>SUBSTITUTE(Tab!R76,".",",")</f>
        <v/>
      </c>
    </row>
    <row r="77" spans="2:16" x14ac:dyDescent="0.2">
      <c r="B77" s="3" t="str">
        <f>SUBSTITUTE(Tab!D77,".",",")</f>
        <v/>
      </c>
      <c r="C77" s="3" t="str">
        <f>Tab!E77</f>
        <v xml:space="preserve">tx_tp_c_3049 </v>
      </c>
      <c r="D77" s="3" t="str">
        <f>SUBSTITUTE(Tab!F77,".",",")</f>
        <v>25</v>
      </c>
      <c r="E77" s="3" t="str">
        <f>Tab!G77</f>
        <v xml:space="preserve">zsmic_c11 </v>
      </c>
      <c r="F77" s="3" t="str">
        <f>SUBSTITUTE(Tab!H77,".",",")</f>
        <v xml:space="preserve">0,6 </v>
      </c>
      <c r="H77" s="3"/>
      <c r="I77" s="3" t="str">
        <f>Tab!K77</f>
        <v xml:space="preserve">REPCRISPOIDS_COL76 </v>
      </c>
      <c r="J77" s="3" t="str">
        <f>SUBSTITUTE(Tab!L77,".",",")</f>
        <v>0</v>
      </c>
      <c r="L77" s="3" t="str">
        <f>Tab!S77</f>
        <v xml:space="preserve">tx_tp_c_3049 </v>
      </c>
      <c r="M77" s="3">
        <f>SUBSTITUTE(Tab!T77,".",",")+0</f>
        <v>31.2</v>
      </c>
      <c r="N77" s="3" t="str">
        <f>Tab!U77</f>
        <v xml:space="preserve">tx_tp_c_3049 </v>
      </c>
      <c r="O77" s="25">
        <f>SUBSTITUTE(Tab!V77,".",",")+0</f>
        <v>20</v>
      </c>
      <c r="P77" s="3" t="str">
        <f>SUBSTITUTE(Tab!R77,".",",")</f>
        <v/>
      </c>
    </row>
    <row r="78" spans="2:16" x14ac:dyDescent="0.2">
      <c r="B78" s="3" t="str">
        <f>SUBSTITUTE(Tab!D78,".",",")</f>
        <v/>
      </c>
      <c r="C78" s="3" t="str">
        <f>Tab!E78</f>
        <v xml:space="preserve">tx_tp_c_50 </v>
      </c>
      <c r="D78" s="3" t="str">
        <f>SUBSTITUTE(Tab!F78,".",",")</f>
        <v xml:space="preserve">31,3 </v>
      </c>
      <c r="E78" s="3" t="str">
        <f>Tab!G78</f>
        <v xml:space="preserve">zsmic_c12 </v>
      </c>
      <c r="F78" s="3" t="str">
        <f>SUBSTITUTE(Tab!H78,".",",")</f>
        <v xml:space="preserve">0,6 </v>
      </c>
      <c r="H78" s="3"/>
      <c r="I78" s="3" t="str">
        <f>Tab!K78</f>
        <v xml:space="preserve">REPCRISPOIDS_COL77 </v>
      </c>
      <c r="J78" s="3" t="str">
        <f>SUBSTITUTE(Tab!L78,".",",")</f>
        <v>0</v>
      </c>
      <c r="L78" s="3" t="str">
        <f>Tab!S78</f>
        <v xml:space="preserve">tx_tp_c_50 </v>
      </c>
      <c r="M78" s="3">
        <f>SUBSTITUTE(Tab!T78,".",",")+0</f>
        <v>37.9</v>
      </c>
      <c r="N78" s="3" t="str">
        <f>Tab!U78</f>
        <v xml:space="preserve">tx_tp_c_50 </v>
      </c>
      <c r="O78" s="25">
        <f>SUBSTITUTE(Tab!V78,".",",")+0</f>
        <v>24.9</v>
      </c>
      <c r="P78" s="3" t="str">
        <f>SUBSTITUTE(Tab!R78,".",",")</f>
        <v/>
      </c>
    </row>
    <row r="79" spans="2:16" x14ac:dyDescent="0.2">
      <c r="B79" s="3" t="str">
        <f>SUBSTITUTE(Tab!D79,".",",")</f>
        <v/>
      </c>
      <c r="C79" s="3" t="str">
        <f>Tab!E79</f>
        <v xml:space="preserve">tx_tp_c_sexe1 </v>
      </c>
      <c r="D79" s="3" t="str">
        <f>SUBSTITUTE(Tab!F79,".",",")</f>
        <v xml:space="preserve">26,7 </v>
      </c>
      <c r="E79" s="3" t="str">
        <f>Tab!G79</f>
        <v xml:space="preserve">zsmic01_c_1829 </v>
      </c>
      <c r="F79" s="3" t="str">
        <f>SUBSTITUTE(Tab!H79,".",",")</f>
        <v xml:space="preserve">6,3 </v>
      </c>
      <c r="H79" s="3"/>
      <c r="I79" s="3" t="str">
        <f>Tab!K79</f>
        <v xml:space="preserve">REPCRISPOIDS_COL78 </v>
      </c>
      <c r="J79" s="3" t="str">
        <f>SUBSTITUTE(Tab!L79,".",",")</f>
        <v>0</v>
      </c>
      <c r="L79" s="3" t="str">
        <f>Tab!S79</f>
        <v xml:space="preserve">tx_tp_c_sexe1 </v>
      </c>
      <c r="M79" s="3">
        <f>SUBSTITUTE(Tab!T79,".",",")+0</f>
        <v>0</v>
      </c>
      <c r="N79" s="3" t="str">
        <f>Tab!U79</f>
        <v xml:space="preserve">tx_tp_c_sexe1 </v>
      </c>
      <c r="O79" s="25">
        <f>SUBSTITUTE(Tab!V79,".",",")+0</f>
        <v>26.7</v>
      </c>
      <c r="P79" s="3" t="str">
        <f>SUBSTITUTE(Tab!R79,".",",")</f>
        <v/>
      </c>
    </row>
    <row r="80" spans="2:16" x14ac:dyDescent="0.2">
      <c r="B80" s="3" t="str">
        <f>SUBSTITUTE(Tab!D80,".",",")</f>
        <v/>
      </c>
      <c r="C80" s="3" t="str">
        <f>Tab!E80</f>
        <v xml:space="preserve">tx_tp_c_sexe2 </v>
      </c>
      <c r="D80" s="3" t="str">
        <f>SUBSTITUTE(Tab!F80,".",",")</f>
        <v xml:space="preserve">36,4 </v>
      </c>
      <c r="E80" s="3" t="str">
        <f>Tab!G80</f>
        <v xml:space="preserve">zsmic01_c_3049 </v>
      </c>
      <c r="F80" s="3" t="str">
        <f>SUBSTITUTE(Tab!H80,".",",")</f>
        <v xml:space="preserve">5,7 </v>
      </c>
      <c r="H80" s="3"/>
      <c r="I80" s="3" t="str">
        <f>Tab!K80</f>
        <v xml:space="preserve">REPCRISPOIDS_COL79 </v>
      </c>
      <c r="J80" s="3" t="str">
        <f>SUBSTITUTE(Tab!L80,".",",")</f>
        <v>0</v>
      </c>
      <c r="L80" s="3" t="str">
        <f>Tab!S80</f>
        <v xml:space="preserve">tx_tp_c_sexe2 </v>
      </c>
      <c r="M80" s="3">
        <f>SUBSTITUTE(Tab!T80,".",",")+0</f>
        <v>36.4</v>
      </c>
      <c r="N80" s="3" t="str">
        <f>Tab!U80</f>
        <v xml:space="preserve">tx_tp_c_sexe2 </v>
      </c>
      <c r="O80" s="25">
        <f>SUBSTITUTE(Tab!V80,".",",")+0</f>
        <v>0</v>
      </c>
      <c r="P80" s="3" t="str">
        <f>SUBSTITUTE(Tab!R80,".",",")</f>
        <v/>
      </c>
    </row>
    <row r="81" spans="2:16" x14ac:dyDescent="0.2">
      <c r="B81" s="3" t="str">
        <f>SUBSTITUTE(Tab!D81,".",",")</f>
        <v/>
      </c>
      <c r="C81" s="3" t="str">
        <f>Tab!E81</f>
        <v xml:space="preserve">tx_tp_c_cs3 </v>
      </c>
      <c r="D81" s="3" t="str">
        <f>SUBSTITUTE(Tab!F81,".",",")</f>
        <v xml:space="preserve">28,4 </v>
      </c>
      <c r="E81" s="3" t="str">
        <f>Tab!G81</f>
        <v xml:space="preserve">zsmic01_c_50 </v>
      </c>
      <c r="F81" s="3" t="str">
        <f>SUBSTITUTE(Tab!H81,".",",")</f>
        <v xml:space="preserve">5,6 </v>
      </c>
      <c r="H81" s="3"/>
      <c r="I81" s="3" t="str">
        <f>Tab!K81</f>
        <v xml:space="preserve">zidcc </v>
      </c>
      <c r="J81" s="3" t="str">
        <f>SUBSTITUTE(Tab!L81,".",",")</f>
        <v>1266</v>
      </c>
      <c r="L81" s="3" t="str">
        <f>Tab!S81</f>
        <v xml:space="preserve">tx_tp_c_cs3 </v>
      </c>
      <c r="M81" s="3">
        <f>SUBSTITUTE(Tab!T81,".",",")+0</f>
        <v>24.8</v>
      </c>
      <c r="N81" s="3" t="str">
        <f>Tab!U81</f>
        <v xml:space="preserve">tx_tp_c_cs3 </v>
      </c>
      <c r="O81" s="25">
        <f>SUBSTITUTE(Tab!V81,".",",")+0</f>
        <v>30.8</v>
      </c>
      <c r="P81" s="3" t="str">
        <f>SUBSTITUTE(Tab!R81,".",",")</f>
        <v/>
      </c>
    </row>
    <row r="82" spans="2:16" x14ac:dyDescent="0.2">
      <c r="B82" s="3" t="str">
        <f>SUBSTITUTE(Tab!D82,".",",")</f>
        <v/>
      </c>
      <c r="C82" s="3" t="str">
        <f>Tab!E82</f>
        <v xml:space="preserve">tx_tp_c_cs4 </v>
      </c>
      <c r="D82" s="3" t="str">
        <f>SUBSTITUTE(Tab!F82,".",",")</f>
        <v xml:space="preserve">8,6 </v>
      </c>
      <c r="E82" s="3" t="str">
        <f>Tab!G82</f>
        <v xml:space="preserve">zsmic01_c_sexe1 </v>
      </c>
      <c r="F82" s="3" t="str">
        <f>SUBSTITUTE(Tab!H82,".",",")</f>
        <v xml:space="preserve">5,9 </v>
      </c>
      <c r="H82" s="3"/>
      <c r="I82" s="3">
        <f>Tab!K82</f>
        <v>0</v>
      </c>
      <c r="J82" s="3" t="str">
        <f>SUBSTITUTE(Tab!L82,".",",")</f>
        <v/>
      </c>
      <c r="L82" s="3" t="str">
        <f>Tab!S82</f>
        <v xml:space="preserve">tx_tp_c_cs4 </v>
      </c>
      <c r="M82" s="3">
        <f>SUBSTITUTE(Tab!T82,".",",")+0</f>
        <v>11.8</v>
      </c>
      <c r="N82" s="3" t="str">
        <f>Tab!U82</f>
        <v xml:space="preserve">tx_tp_c_cs4 </v>
      </c>
      <c r="O82" s="25">
        <f>SUBSTITUTE(Tab!V82,".",",")+0</f>
        <v>6.1</v>
      </c>
      <c r="P82" s="3" t="str">
        <f>SUBSTITUTE(Tab!R82,".",",")</f>
        <v/>
      </c>
    </row>
    <row r="83" spans="2:16" x14ac:dyDescent="0.2">
      <c r="B83" s="3" t="str">
        <f>SUBSTITUTE(Tab!D83,".",",")</f>
        <v/>
      </c>
      <c r="C83" s="3" t="str">
        <f>Tab!E83</f>
        <v xml:space="preserve">tx_tp_c_cs5 </v>
      </c>
      <c r="D83" s="3" t="str">
        <f>SUBSTITUTE(Tab!F83,".",",")</f>
        <v xml:space="preserve">37,9 </v>
      </c>
      <c r="E83" s="3" t="str">
        <f>Tab!G83</f>
        <v xml:space="preserve">zsmic01_c_sexe2 </v>
      </c>
      <c r="F83" s="3" t="str">
        <f>SUBSTITUTE(Tab!H83,".",",")</f>
        <v xml:space="preserve">5,9 </v>
      </c>
      <c r="H83" s="3"/>
      <c r="I83" s="3">
        <f>Tab!K83</f>
        <v>0</v>
      </c>
      <c r="J83" s="3" t="str">
        <f>SUBSTITUTE(Tab!L83,".",",")</f>
        <v/>
      </c>
      <c r="L83" s="3" t="str">
        <f>Tab!S83</f>
        <v xml:space="preserve">tx_tp_c_cs5 </v>
      </c>
      <c r="M83" s="3">
        <f>SUBSTITUTE(Tab!T83,".",",")+0</f>
        <v>41.7</v>
      </c>
      <c r="N83" s="3" t="str">
        <f>Tab!U83</f>
        <v xml:space="preserve">tx_tp_c_cs5 </v>
      </c>
      <c r="O83" s="25">
        <f>SUBSTITUTE(Tab!V83,".",",")+0</f>
        <v>33.799999999999997</v>
      </c>
      <c r="P83" s="3" t="str">
        <f>SUBSTITUTE(Tab!R83,".",",")</f>
        <v/>
      </c>
    </row>
    <row r="84" spans="2:16" x14ac:dyDescent="0.2">
      <c r="B84" s="3" t="str">
        <f>SUBSTITUTE(Tab!D84,".",",")</f>
        <v/>
      </c>
      <c r="C84" s="3" t="str">
        <f>Tab!E84</f>
        <v xml:space="preserve">tx_tp_c_cs6 </v>
      </c>
      <c r="D84" s="3" t="str">
        <f>SUBSTITUTE(Tab!F84,".",",")</f>
        <v xml:space="preserve">16,8 </v>
      </c>
      <c r="E84" s="3" t="str">
        <f>Tab!G84</f>
        <v xml:space="preserve">zsmic01_c_cs3 </v>
      </c>
      <c r="F84" s="3" t="str">
        <f>SUBSTITUTE(Tab!H84,".",",")</f>
        <v xml:space="preserve">4,6 </v>
      </c>
      <c r="H84" s="3"/>
      <c r="I84" s="3">
        <f>Tab!K84</f>
        <v>0</v>
      </c>
      <c r="J84" s="3" t="str">
        <f>SUBSTITUTE(Tab!L84,".",",")</f>
        <v/>
      </c>
      <c r="L84" s="3" t="str">
        <f>Tab!S84</f>
        <v xml:space="preserve">tx_tp_c_cs6 </v>
      </c>
      <c r="M84" s="3">
        <f>SUBSTITUTE(Tab!T84,".",",")+0</f>
        <v>24</v>
      </c>
      <c r="N84" s="3" t="str">
        <f>Tab!U84</f>
        <v xml:space="preserve">tx_tp_c_cs6 </v>
      </c>
      <c r="O84" s="25">
        <f>SUBSTITUTE(Tab!V84,".",",")+0</f>
        <v>14.7</v>
      </c>
      <c r="P84" s="3" t="str">
        <f>SUBSTITUTE(Tab!R84,".",",")</f>
        <v/>
      </c>
    </row>
    <row r="85" spans="2:16" x14ac:dyDescent="0.2">
      <c r="B85" s="3" t="str">
        <f>SUBSTITUTE(Tab!D85,".",",")</f>
        <v/>
      </c>
      <c r="C85" s="3" t="str">
        <f>Tab!E85</f>
        <v xml:space="preserve">tx_tp_c_tail0 </v>
      </c>
      <c r="D85" s="3" t="str">
        <f>SUBSTITUTE(Tab!F85,".",",")</f>
        <v>34</v>
      </c>
      <c r="E85" s="3" t="str">
        <f>Tab!G85</f>
        <v xml:space="preserve">zsmic01_c_cs4 </v>
      </c>
      <c r="F85" s="3" t="str">
        <f>SUBSTITUTE(Tab!H85,".",",")</f>
        <v xml:space="preserve">1,4 </v>
      </c>
      <c r="H85" s="3"/>
      <c r="I85" s="3">
        <f>Tab!K85</f>
        <v>0</v>
      </c>
      <c r="J85" s="3" t="str">
        <f>SUBSTITUTE(Tab!L85,".",",")</f>
        <v/>
      </c>
      <c r="L85" s="3" t="str">
        <f>Tab!S85</f>
        <v xml:space="preserve">tx_tp_c_tail0 </v>
      </c>
      <c r="M85" s="3">
        <f>SUBSTITUTE(Tab!T85,".",",")+0</f>
        <v>39</v>
      </c>
      <c r="N85" s="3" t="str">
        <f>Tab!U85</f>
        <v xml:space="preserve">tx_tp_c_tail0 </v>
      </c>
      <c r="O85" s="25">
        <f>SUBSTITUTE(Tab!V85,".",",")+0</f>
        <v>30</v>
      </c>
      <c r="P85" s="3" t="str">
        <f>SUBSTITUTE(Tab!R85,".",",")</f>
        <v/>
      </c>
    </row>
    <row r="86" spans="2:16" x14ac:dyDescent="0.2">
      <c r="B86" s="3" t="str">
        <f>SUBSTITUTE(Tab!D86,".",",")</f>
        <v/>
      </c>
      <c r="C86" s="3" t="str">
        <f>Tab!E86</f>
        <v xml:space="preserve">tx_tp_c_tail1 </v>
      </c>
      <c r="D86" s="3" t="str">
        <f>SUBSTITUTE(Tab!F86,".",",")</f>
        <v xml:space="preserve">24,5 </v>
      </c>
      <c r="E86" s="3" t="str">
        <f>Tab!G86</f>
        <v xml:space="preserve">zsmic01_c_cs5 </v>
      </c>
      <c r="F86" s="3" t="str">
        <f>SUBSTITUTE(Tab!H86,".",",")</f>
        <v xml:space="preserve">7,2 </v>
      </c>
      <c r="H86" s="3"/>
      <c r="I86" s="3">
        <f>Tab!K86</f>
        <v>0</v>
      </c>
      <c r="J86" s="3" t="str">
        <f>SUBSTITUTE(Tab!L86,".",",")</f>
        <v/>
      </c>
      <c r="L86" s="3" t="str">
        <f>Tab!S86</f>
        <v xml:space="preserve">tx_tp_c_tail1 </v>
      </c>
      <c r="M86" s="3">
        <f>SUBSTITUTE(Tab!T86,".",",")+0</f>
        <v>29.2</v>
      </c>
      <c r="N86" s="3" t="str">
        <f>Tab!U86</f>
        <v xml:space="preserve">tx_tp_c_tail1 </v>
      </c>
      <c r="O86" s="25">
        <f>SUBSTITUTE(Tab!V86,".",",")+0</f>
        <v>21.1</v>
      </c>
      <c r="P86" s="3" t="str">
        <f>SUBSTITUTE(Tab!R86,".",",")</f>
        <v/>
      </c>
    </row>
    <row r="87" spans="2:16" x14ac:dyDescent="0.2">
      <c r="B87" s="3" t="str">
        <f>SUBSTITUTE(Tab!D87,".",",")</f>
        <v/>
      </c>
      <c r="C87" s="3" t="str">
        <f>Tab!E87</f>
        <v xml:space="preserve">tx_tp_c_tail2 </v>
      </c>
      <c r="D87" s="3" t="str">
        <f>SUBSTITUTE(Tab!F87,".",",")</f>
        <v xml:space="preserve">35,5 </v>
      </c>
      <c r="E87" s="3" t="str">
        <f>Tab!G87</f>
        <v xml:space="preserve">zsmic01_c_cs6 </v>
      </c>
      <c r="F87" s="3" t="str">
        <f>SUBSTITUTE(Tab!H87,".",",")</f>
        <v xml:space="preserve">4,6 </v>
      </c>
      <c r="H87" s="3"/>
      <c r="I87" s="3">
        <f>Tab!K87</f>
        <v>0</v>
      </c>
      <c r="J87" s="3" t="str">
        <f>SUBSTITUTE(Tab!L87,".",",")</f>
        <v/>
      </c>
      <c r="L87" s="3" t="str">
        <f>Tab!S87</f>
        <v xml:space="preserve">tx_tp_c_tail2 </v>
      </c>
      <c r="M87" s="3">
        <f>SUBSTITUTE(Tab!T87,".",",")+0</f>
        <v>40.9</v>
      </c>
      <c r="N87" s="3" t="str">
        <f>Tab!U87</f>
        <v xml:space="preserve">tx_tp_c_tail2 </v>
      </c>
      <c r="O87" s="25">
        <f>SUBSTITUTE(Tab!V87,".",",")+0</f>
        <v>30.8</v>
      </c>
      <c r="P87" s="3" t="str">
        <f>SUBSTITUTE(Tab!R87,".",",")</f>
        <v/>
      </c>
    </row>
    <row r="88" spans="2:16" x14ac:dyDescent="0.2">
      <c r="B88" s="3" t="str">
        <f>SUBSTITUTE(Tab!D88,".",",")</f>
        <v/>
      </c>
      <c r="C88" s="3" t="str">
        <f>Tab!E88</f>
        <v xml:space="preserve">tx_tp_c_tail3 </v>
      </c>
      <c r="D88" s="3" t="str">
        <f>SUBSTITUTE(Tab!F88,".",",")</f>
        <v xml:space="preserve">38,3 </v>
      </c>
      <c r="E88" s="3" t="str">
        <f>Tab!G88</f>
        <v xml:space="preserve">zsmic01_c_tail0 </v>
      </c>
      <c r="F88" s="3" t="str">
        <f>SUBSTITUTE(Tab!H88,".",",")</f>
        <v xml:space="preserve">9,3 </v>
      </c>
      <c r="H88" s="3"/>
      <c r="I88" s="3">
        <f>Tab!K88</f>
        <v>0</v>
      </c>
      <c r="J88" s="3" t="str">
        <f>SUBSTITUTE(Tab!L88,".",",")</f>
        <v/>
      </c>
      <c r="L88" s="3" t="str">
        <f>Tab!S88</f>
        <v xml:space="preserve">tx_tp_c_tail3 </v>
      </c>
      <c r="M88" s="3">
        <f>SUBSTITUTE(Tab!T88,".",",")+0</f>
        <v>42.8</v>
      </c>
      <c r="N88" s="3" t="str">
        <f>Tab!U88</f>
        <v xml:space="preserve">tx_tp_c_tail3 </v>
      </c>
      <c r="O88" s="25">
        <f>SUBSTITUTE(Tab!V88,".",",")+0</f>
        <v>33.799999999999997</v>
      </c>
      <c r="P88" s="3" t="str">
        <f>SUBSTITUTE(Tab!R88,".",",")</f>
        <v/>
      </c>
    </row>
    <row r="89" spans="2:16" x14ac:dyDescent="0.2">
      <c r="B89" s="3" t="str">
        <f>SUBSTITUTE(Tab!D89,".",",")</f>
        <v/>
      </c>
      <c r="C89" s="3" t="str">
        <f>Tab!E89</f>
        <v xml:space="preserve">tx_tp_c_tail4 </v>
      </c>
      <c r="D89" s="3" t="str">
        <f>SUBSTITUTE(Tab!F89,".",",")</f>
        <v xml:space="preserve">18,4 </v>
      </c>
      <c r="E89" s="3" t="str">
        <f>Tab!G89</f>
        <v xml:space="preserve">zsmic01_c_tail1 </v>
      </c>
      <c r="F89" s="3" t="str">
        <f>SUBSTITUTE(Tab!H89,".",",")</f>
        <v xml:space="preserve">4,2 </v>
      </c>
      <c r="H89" s="3"/>
      <c r="I89" s="3">
        <f>Tab!K89</f>
        <v>0</v>
      </c>
      <c r="J89" s="3" t="str">
        <f>SUBSTITUTE(Tab!L89,".",",")</f>
        <v/>
      </c>
      <c r="L89" s="3" t="str">
        <f>Tab!S89</f>
        <v xml:space="preserve">tx_tp_c_tail4 </v>
      </c>
      <c r="M89" s="3">
        <f>SUBSTITUTE(Tab!T89,".",",")+0</f>
        <v>22.7</v>
      </c>
      <c r="N89" s="3" t="str">
        <f>Tab!U89</f>
        <v xml:space="preserve">tx_tp_c_tail4 </v>
      </c>
      <c r="O89" s="25">
        <f>SUBSTITUTE(Tab!V89,".",",")+0</f>
        <v>14.1</v>
      </c>
      <c r="P89" s="3" t="str">
        <f>SUBSTITUTE(Tab!R89,".",",")</f>
        <v/>
      </c>
    </row>
    <row r="90" spans="2:16" x14ac:dyDescent="0.2">
      <c r="B90" s="3" t="str">
        <f>SUBSTITUTE(Tab!D90,".",",")</f>
        <v/>
      </c>
      <c r="C90" s="3" t="str">
        <f>Tab!E90</f>
        <v xml:space="preserve">tx_tp_c_tail5 </v>
      </c>
      <c r="D90" s="3" t="str">
        <f>SUBSTITUTE(Tab!F90,".",",")</f>
        <v xml:space="preserve">21,9 </v>
      </c>
      <c r="E90" s="3" t="str">
        <f>Tab!G90</f>
        <v xml:space="preserve">zsmic01_c_tail2 </v>
      </c>
      <c r="F90" s="3" t="str">
        <f>SUBSTITUTE(Tab!H90,".",",")</f>
        <v xml:space="preserve">3,1 </v>
      </c>
      <c r="H90" s="3"/>
      <c r="I90" s="3">
        <f>Tab!K90</f>
        <v>0</v>
      </c>
      <c r="J90" s="3" t="str">
        <f>SUBSTITUTE(Tab!L90,".",",")</f>
        <v/>
      </c>
      <c r="L90" s="3" t="str">
        <f>Tab!S90</f>
        <v xml:space="preserve">tx_tp_c_tail5 </v>
      </c>
      <c r="M90" s="3">
        <f>SUBSTITUTE(Tab!T90,".",",")+0</f>
        <v>24.7</v>
      </c>
      <c r="N90" s="3" t="str">
        <f>Tab!U90</f>
        <v xml:space="preserve">tx_tp_c_tail5 </v>
      </c>
      <c r="O90" s="25">
        <f>SUBSTITUTE(Tab!V90,".",",")+0</f>
        <v>19</v>
      </c>
      <c r="P90" s="3" t="str">
        <f>SUBSTITUTE(Tab!R90,".",",")</f>
        <v/>
      </c>
    </row>
    <row r="91" spans="2:16" x14ac:dyDescent="0.2">
      <c r="B91" s="3" t="str">
        <f>SUBSTITUTE(Tab!D91,".",",")</f>
        <v/>
      </c>
      <c r="C91" s="3" t="str">
        <f>Tab!E91</f>
        <v xml:space="preserve">tx_tp_c_tail6 </v>
      </c>
      <c r="D91" s="3" t="str">
        <f>SUBSTITUTE(Tab!F91,".",",")</f>
        <v xml:space="preserve">26,8 </v>
      </c>
      <c r="E91" s="3" t="str">
        <f>Tab!G91</f>
        <v xml:space="preserve">zsmic01_c_tail3 </v>
      </c>
      <c r="F91" s="3" t="str">
        <f>SUBSTITUTE(Tab!H91,".",",")</f>
        <v xml:space="preserve">2,9 </v>
      </c>
      <c r="H91" s="3"/>
      <c r="I91" s="3">
        <f>Tab!K91</f>
        <v>0</v>
      </c>
      <c r="J91" s="3" t="str">
        <f>SUBSTITUTE(Tab!L91,".",",")</f>
        <v/>
      </c>
      <c r="L91" s="3" t="str">
        <f>Tab!S91</f>
        <v xml:space="preserve">tx_tp_c_tail6 </v>
      </c>
      <c r="M91" s="3">
        <f>SUBSTITUTE(Tab!T91,".",",")+0</f>
        <v>34.700000000000003</v>
      </c>
      <c r="N91" s="3" t="str">
        <f>Tab!U91</f>
        <v xml:space="preserve">tx_tp_c_tail6 </v>
      </c>
      <c r="O91" s="25">
        <f>SUBSTITUTE(Tab!V91,".",",")+0</f>
        <v>17.7</v>
      </c>
      <c r="P91" s="3" t="str">
        <f>SUBSTITUTE(Tab!R91,".",",")</f>
        <v/>
      </c>
    </row>
    <row r="92" spans="2:16" x14ac:dyDescent="0.2">
      <c r="B92" s="3" t="str">
        <f>SUBSTITUTE(Tab!D92,".",",")</f>
        <v/>
      </c>
      <c r="C92" s="3" t="str">
        <f>Tab!E92</f>
        <v xml:space="preserve">tx_cdd_c_1829 </v>
      </c>
      <c r="D92" s="3" t="str">
        <f>SUBSTITUTE(Tab!F92,".",",")</f>
        <v>18</v>
      </c>
      <c r="E92" s="3" t="str">
        <f>Tab!G92</f>
        <v xml:space="preserve">zsmic01_c_tail4 </v>
      </c>
      <c r="F92" s="3" t="str">
        <f>SUBSTITUTE(Tab!H92,".",",")</f>
        <v xml:space="preserve">2,8 </v>
      </c>
      <c r="H92" s="3"/>
      <c r="I92" s="3">
        <f>Tab!K92</f>
        <v>0</v>
      </c>
      <c r="J92" s="3" t="str">
        <f>SUBSTITUTE(Tab!L92,".",",")</f>
        <v/>
      </c>
      <c r="L92" s="3" t="str">
        <f>Tab!S92</f>
        <v xml:space="preserve">tx_cdd_c_1829 </v>
      </c>
      <c r="M92" s="3">
        <f>SUBSTITUTE(Tab!T92,".",",")+0</f>
        <v>18.899999999999999</v>
      </c>
      <c r="N92" s="3" t="str">
        <f>Tab!U92</f>
        <v xml:space="preserve">tx_cdd_c_1829 </v>
      </c>
      <c r="O92" s="25">
        <f>SUBSTITUTE(Tab!V92,".",",")+0</f>
        <v>17.2</v>
      </c>
      <c r="P92" s="3" t="str">
        <f>SUBSTITUTE(Tab!R92,".",",")</f>
        <v/>
      </c>
    </row>
    <row r="93" spans="2:16" x14ac:dyDescent="0.2">
      <c r="B93" s="3" t="str">
        <f>SUBSTITUTE(Tab!D93,".",",")</f>
        <v/>
      </c>
      <c r="C93" s="3" t="str">
        <f>Tab!E93</f>
        <v xml:space="preserve">tx_cdd_c_3049 </v>
      </c>
      <c r="D93" s="3" t="str">
        <f>SUBSTITUTE(Tab!F93,".",",")</f>
        <v xml:space="preserve">11,3 </v>
      </c>
      <c r="E93" s="3" t="str">
        <f>Tab!G93</f>
        <v xml:space="preserve">zsmic01_c_tail5 </v>
      </c>
      <c r="F93" s="3" t="str">
        <f>SUBSTITUTE(Tab!H93,".",",")</f>
        <v xml:space="preserve">3,8 </v>
      </c>
      <c r="H93" s="3"/>
      <c r="I93" s="3">
        <f>Tab!K93</f>
        <v>0</v>
      </c>
      <c r="J93" s="3" t="str">
        <f>SUBSTITUTE(Tab!L93,".",",")</f>
        <v/>
      </c>
      <c r="L93" s="3" t="str">
        <f>Tab!S93</f>
        <v xml:space="preserve">tx_cdd_c_3049 </v>
      </c>
      <c r="M93" s="3">
        <f>SUBSTITUTE(Tab!T93,".",",")+0</f>
        <v>11.8</v>
      </c>
      <c r="N93" s="3" t="str">
        <f>Tab!U93</f>
        <v xml:space="preserve">tx_cdd_c_3049 </v>
      </c>
      <c r="O93" s="25">
        <f>SUBSTITUTE(Tab!V93,".",",")+0</f>
        <v>10.9</v>
      </c>
      <c r="P93" s="3" t="str">
        <f>SUBSTITUTE(Tab!R93,".",",")</f>
        <v/>
      </c>
    </row>
    <row r="94" spans="2:16" x14ac:dyDescent="0.2">
      <c r="B94" s="3" t="str">
        <f>SUBSTITUTE(Tab!D94,".",",")</f>
        <v/>
      </c>
      <c r="C94" s="3" t="str">
        <f>Tab!E94</f>
        <v xml:space="preserve">tx_cdd_c_50 </v>
      </c>
      <c r="D94" s="3" t="str">
        <f>SUBSTITUTE(Tab!F94,".",",")</f>
        <v>9</v>
      </c>
      <c r="E94" s="3" t="str">
        <f>Tab!G94</f>
        <v xml:space="preserve">zsmic01_c_tail6 </v>
      </c>
      <c r="F94" s="3" t="str">
        <f>SUBSTITUTE(Tab!H94,".",",")</f>
        <v xml:space="preserve">3,5 </v>
      </c>
      <c r="H94" s="3"/>
      <c r="I94" s="3">
        <f>Tab!K94</f>
        <v>0</v>
      </c>
      <c r="J94" s="3" t="str">
        <f>SUBSTITUTE(Tab!L94,".",",")</f>
        <v/>
      </c>
      <c r="L94" s="3" t="str">
        <f>Tab!S94</f>
        <v xml:space="preserve">tx_cdd_c_50 </v>
      </c>
      <c r="M94" s="3">
        <f>SUBSTITUTE(Tab!T94,".",",")+0</f>
        <v>9.3000000000000007</v>
      </c>
      <c r="N94" s="3" t="str">
        <f>Tab!U94</f>
        <v xml:space="preserve">tx_cdd_c_50 </v>
      </c>
      <c r="O94" s="25">
        <f>SUBSTITUTE(Tab!V94,".",",")+0</f>
        <v>8.6999999999999993</v>
      </c>
      <c r="P94" s="3" t="str">
        <f>SUBSTITUTE(Tab!R94,".",",")</f>
        <v/>
      </c>
    </row>
    <row r="95" spans="2:16" x14ac:dyDescent="0.2">
      <c r="B95" s="3" t="str">
        <f>SUBSTITUTE(Tab!D95,".",",")</f>
        <v/>
      </c>
      <c r="C95" s="3" t="str">
        <f>Tab!E95</f>
        <v xml:space="preserve">tx_cdd_c_sexe1 </v>
      </c>
      <c r="D95" s="3" t="str">
        <f>SUBSTITUTE(Tab!F95,".",",")</f>
        <v xml:space="preserve">13,1 </v>
      </c>
      <c r="E95" s="3" t="str">
        <f>Tab!G95</f>
        <v xml:space="preserve">zsal </v>
      </c>
      <c r="F95" s="3" t="str">
        <f>SUBSTITUTE(Tab!H95,".",",")</f>
        <v>2670</v>
      </c>
      <c r="H95" s="3"/>
      <c r="I95" s="3">
        <f>Tab!K95</f>
        <v>0</v>
      </c>
      <c r="J95" s="3" t="str">
        <f>SUBSTITUTE(Tab!L95,".",",")</f>
        <v/>
      </c>
      <c r="L95" s="3" t="str">
        <f>Tab!S95</f>
        <v xml:space="preserve">tx_cdd_c_sexe1 </v>
      </c>
      <c r="M95" s="3">
        <f>SUBSTITUTE(Tab!T95,".",",")+0</f>
        <v>0</v>
      </c>
      <c r="N95" s="3" t="str">
        <f>Tab!U95</f>
        <v xml:space="preserve">tx_cdd_c_sexe1 </v>
      </c>
      <c r="O95" s="25">
        <f>SUBSTITUTE(Tab!V95,".",",")+0</f>
        <v>13.1</v>
      </c>
      <c r="P95" s="3" t="str">
        <f>SUBSTITUTE(Tab!R95,".",",")</f>
        <v/>
      </c>
    </row>
    <row r="96" spans="2:16" x14ac:dyDescent="0.2">
      <c r="B96" s="3" t="str">
        <f>SUBSTITUTE(Tab!D96,".",",")</f>
        <v/>
      </c>
      <c r="C96" s="3" t="str">
        <f>Tab!E96</f>
        <v xml:space="preserve">tx_cdd_c_sexe2 </v>
      </c>
      <c r="D96" s="3" t="str">
        <f>SUBSTITUTE(Tab!F96,".",",")</f>
        <v xml:space="preserve">14,2 </v>
      </c>
      <c r="E96" s="3" t="str">
        <f>Tab!G96</f>
        <v xml:space="preserve">zsal_1829 </v>
      </c>
      <c r="F96" s="3" t="str">
        <f>SUBSTITUTE(Tab!H96,".",",")</f>
        <v>2010</v>
      </c>
      <c r="H96" s="3"/>
      <c r="I96" s="3">
        <f>Tab!K96</f>
        <v>0</v>
      </c>
      <c r="J96" s="3" t="str">
        <f>SUBSTITUTE(Tab!L96,".",",")</f>
        <v/>
      </c>
      <c r="L96" s="3" t="str">
        <f>Tab!S96</f>
        <v xml:space="preserve">tx_cdd_c_sexe2 </v>
      </c>
      <c r="M96" s="3">
        <f>SUBSTITUTE(Tab!T96,".",",")+0</f>
        <v>14.2</v>
      </c>
      <c r="N96" s="3" t="str">
        <f>Tab!U96</f>
        <v xml:space="preserve">tx_cdd_c_sexe2 </v>
      </c>
      <c r="O96" s="25">
        <f>SUBSTITUTE(Tab!V96,".",",")+0</f>
        <v>0</v>
      </c>
      <c r="P96" s="3" t="str">
        <f>SUBSTITUTE(Tab!R96,".",",")</f>
        <v/>
      </c>
    </row>
    <row r="97" spans="2:16" x14ac:dyDescent="0.2">
      <c r="B97" s="3" t="str">
        <f>SUBSTITUTE(Tab!D97,".",",")</f>
        <v/>
      </c>
      <c r="C97" s="3" t="str">
        <f>Tab!E97</f>
        <v xml:space="preserve">tx_cdd_c_cs3 </v>
      </c>
      <c r="D97" s="3" t="str">
        <f>SUBSTITUTE(Tab!F97,".",",")</f>
        <v xml:space="preserve">1,7 </v>
      </c>
      <c r="E97" s="3" t="str">
        <f>Tab!G97</f>
        <v xml:space="preserve">zsal_3049 </v>
      </c>
      <c r="F97" s="3" t="str">
        <f>SUBSTITUTE(Tab!H97,".",",")</f>
        <v>2710</v>
      </c>
      <c r="H97" s="3"/>
      <c r="I97" s="3">
        <f>Tab!K97</f>
        <v>0</v>
      </c>
      <c r="J97" s="3" t="str">
        <f>SUBSTITUTE(Tab!L97,".",",")</f>
        <v/>
      </c>
      <c r="L97" s="3" t="str">
        <f>Tab!S97</f>
        <v xml:space="preserve">tx_cdd_c_cs3 </v>
      </c>
      <c r="M97" s="3">
        <f>SUBSTITUTE(Tab!T97,".",",")+0</f>
        <v>1.9</v>
      </c>
      <c r="N97" s="3" t="str">
        <f>Tab!U97</f>
        <v xml:space="preserve">tx_cdd_c_cs3 </v>
      </c>
      <c r="O97" s="25">
        <f>SUBSTITUTE(Tab!V97,".",",")+0</f>
        <v>1.6</v>
      </c>
      <c r="P97" s="3" t="str">
        <f>SUBSTITUTE(Tab!R97,".",",")</f>
        <v/>
      </c>
    </row>
    <row r="98" spans="2:16" x14ac:dyDescent="0.2">
      <c r="B98" s="3" t="str">
        <f>SUBSTITUTE(Tab!D98,".",",")</f>
        <v/>
      </c>
      <c r="C98" s="3" t="str">
        <f>Tab!E98</f>
        <v xml:space="preserve">tx_cdd_c_cs4 </v>
      </c>
      <c r="D98" s="3" t="str">
        <f>SUBSTITUTE(Tab!F98,".",",")</f>
        <v xml:space="preserve">6,9 </v>
      </c>
      <c r="E98" s="3" t="str">
        <f>Tab!G98</f>
        <v xml:space="preserve">zsal_50 </v>
      </c>
      <c r="F98" s="3" t="str">
        <f>SUBSTITUTE(Tab!H98,".",",")</f>
        <v>3060</v>
      </c>
      <c r="H98" s="3"/>
      <c r="I98" s="3">
        <f>Tab!K98</f>
        <v>0</v>
      </c>
      <c r="J98" s="3" t="str">
        <f>SUBSTITUTE(Tab!L98,".",",")</f>
        <v/>
      </c>
      <c r="L98" s="3" t="str">
        <f>Tab!S98</f>
        <v xml:space="preserve">tx_cdd_c_cs4 </v>
      </c>
      <c r="M98" s="3">
        <f>SUBSTITUTE(Tab!T98,".",",")+0</f>
        <v>6.8</v>
      </c>
      <c r="N98" s="3" t="str">
        <f>Tab!U98</f>
        <v xml:space="preserve">tx_cdd_c_cs4 </v>
      </c>
      <c r="O98" s="25">
        <f>SUBSTITUTE(Tab!V98,".",",")+0</f>
        <v>7</v>
      </c>
      <c r="P98" s="3" t="str">
        <f>SUBSTITUTE(Tab!R98,".",",")</f>
        <v/>
      </c>
    </row>
    <row r="99" spans="2:16" x14ac:dyDescent="0.2">
      <c r="B99" s="3" t="str">
        <f>SUBSTITUTE(Tab!D99,".",",")</f>
        <v/>
      </c>
      <c r="C99" s="3" t="str">
        <f>Tab!E99</f>
        <v xml:space="preserve">tx_cdd_c_cs5 </v>
      </c>
      <c r="D99" s="3" t="str">
        <f>SUBSTITUTE(Tab!F99,".",",")</f>
        <v xml:space="preserve">16,1 </v>
      </c>
      <c r="E99" s="3" t="str">
        <f>Tab!G99</f>
        <v xml:space="preserve">zsal_sexe1 </v>
      </c>
      <c r="F99" s="3" t="str">
        <f>SUBSTITUTE(Tab!H99,".",",")</f>
        <v>2860</v>
      </c>
      <c r="H99" s="3"/>
      <c r="I99" s="3">
        <f>Tab!K99</f>
        <v>0</v>
      </c>
      <c r="J99" s="3" t="str">
        <f>SUBSTITUTE(Tab!L99,".",",")</f>
        <v/>
      </c>
      <c r="L99" s="3" t="str">
        <f>Tab!S99</f>
        <v xml:space="preserve">tx_cdd_c_cs5 </v>
      </c>
      <c r="M99" s="3">
        <f>SUBSTITUTE(Tab!T99,".",",")+0</f>
        <v>16.3</v>
      </c>
      <c r="N99" s="3" t="str">
        <f>Tab!U99</f>
        <v xml:space="preserve">tx_cdd_c_cs5 </v>
      </c>
      <c r="O99" s="25">
        <f>SUBSTITUTE(Tab!V99,".",",")+0</f>
        <v>15.8</v>
      </c>
      <c r="P99" s="3" t="str">
        <f>SUBSTITUTE(Tab!R99,".",",")</f>
        <v/>
      </c>
    </row>
    <row r="100" spans="2:16" x14ac:dyDescent="0.2">
      <c r="B100" s="3" t="str">
        <f>SUBSTITUTE(Tab!D100,".",",")</f>
        <v/>
      </c>
      <c r="C100" s="3" t="str">
        <f>Tab!E100</f>
        <v xml:space="preserve">tx_cdd_c_cs6 </v>
      </c>
      <c r="D100" s="3" t="str">
        <f>SUBSTITUTE(Tab!F100,".",",")</f>
        <v xml:space="preserve">13,1 </v>
      </c>
      <c r="E100" s="3" t="str">
        <f>Tab!G100</f>
        <v xml:space="preserve">zsal_sexe2 </v>
      </c>
      <c r="F100" s="3" t="str">
        <f>SUBSTITUTE(Tab!H100,".",",")</f>
        <v>2420</v>
      </c>
      <c r="H100" s="3"/>
      <c r="I100" s="3">
        <f>Tab!K100</f>
        <v>0</v>
      </c>
      <c r="J100" s="3" t="str">
        <f>SUBSTITUTE(Tab!L100,".",",")</f>
        <v/>
      </c>
      <c r="L100" s="3" t="str">
        <f>Tab!S100</f>
        <v xml:space="preserve">tx_cdd_c_cs6 </v>
      </c>
      <c r="M100" s="3">
        <f>SUBSTITUTE(Tab!T100,".",",")+0</f>
        <v>13.4</v>
      </c>
      <c r="N100" s="3" t="str">
        <f>Tab!U100</f>
        <v xml:space="preserve">tx_cdd_c_cs6 </v>
      </c>
      <c r="O100" s="25">
        <f>SUBSTITUTE(Tab!V100,".",",")+0</f>
        <v>13</v>
      </c>
      <c r="P100" s="3" t="str">
        <f>SUBSTITUTE(Tab!R100,".",",")</f>
        <v/>
      </c>
    </row>
    <row r="101" spans="2:16" x14ac:dyDescent="0.2">
      <c r="B101" s="3" t="str">
        <f>SUBSTITUTE(Tab!D101,".",",")</f>
        <v/>
      </c>
      <c r="C101" s="3" t="str">
        <f>Tab!E101</f>
        <v xml:space="preserve">tx_cdd_c_tail0 </v>
      </c>
      <c r="D101" s="3" t="str">
        <f>SUBSTITUTE(Tab!F101,".",",")</f>
        <v xml:space="preserve">16,3 </v>
      </c>
      <c r="E101" s="3" t="str">
        <f>Tab!G101</f>
        <v xml:space="preserve">zsal_cs3 </v>
      </c>
      <c r="F101" s="3" t="str">
        <f>SUBSTITUTE(Tab!H101,".",",")</f>
        <v>4520</v>
      </c>
      <c r="H101" s="3"/>
      <c r="I101" s="3">
        <f>Tab!K101</f>
        <v>0</v>
      </c>
      <c r="J101" s="3" t="str">
        <f>SUBSTITUTE(Tab!L101,".",",")</f>
        <v/>
      </c>
      <c r="L101" s="3" t="str">
        <f>Tab!S101</f>
        <v xml:space="preserve">tx_cdd_c_tail0 </v>
      </c>
      <c r="M101" s="3">
        <f>SUBSTITUTE(Tab!T101,".",",")+0</f>
        <v>17.399999999999999</v>
      </c>
      <c r="N101" s="3" t="str">
        <f>Tab!U101</f>
        <v xml:space="preserve">tx_cdd_c_tail0 </v>
      </c>
      <c r="O101" s="25">
        <f>SUBSTITUTE(Tab!V101,".",",")+0</f>
        <v>15.4</v>
      </c>
      <c r="P101" s="3" t="str">
        <f>SUBSTITUTE(Tab!R101,".",",")</f>
        <v/>
      </c>
    </row>
    <row r="102" spans="2:16" x14ac:dyDescent="0.2">
      <c r="B102" s="3" t="str">
        <f>SUBSTITUTE(Tab!D102,".",",")</f>
        <v/>
      </c>
      <c r="C102" s="3" t="str">
        <f>Tab!E102</f>
        <v xml:space="preserve">tx_cdd_c_tail1 </v>
      </c>
      <c r="D102" s="3" t="str">
        <f>SUBSTITUTE(Tab!F102,".",",")</f>
        <v xml:space="preserve">14,1 </v>
      </c>
      <c r="E102" s="3" t="str">
        <f>Tab!G102</f>
        <v xml:space="preserve">zsal_cs4 </v>
      </c>
      <c r="F102" s="3" t="str">
        <f>SUBSTITUTE(Tab!H102,".",",")</f>
        <v>2600</v>
      </c>
      <c r="H102" s="3"/>
      <c r="I102" s="3">
        <f>Tab!K102</f>
        <v>0</v>
      </c>
      <c r="J102" s="3" t="str">
        <f>SUBSTITUTE(Tab!L102,".",",")</f>
        <v/>
      </c>
      <c r="L102" s="3" t="str">
        <f>Tab!S102</f>
        <v xml:space="preserve">tx_cdd_c_tail1 </v>
      </c>
      <c r="M102" s="3">
        <f>SUBSTITUTE(Tab!T102,".",",")+0</f>
        <v>15.8</v>
      </c>
      <c r="N102" s="3" t="str">
        <f>Tab!U102</f>
        <v xml:space="preserve">tx_cdd_c_tail1 </v>
      </c>
      <c r="O102" s="25">
        <f>SUBSTITUTE(Tab!V102,".",",")+0</f>
        <v>12.9</v>
      </c>
      <c r="P102" s="3" t="str">
        <f>SUBSTITUTE(Tab!R102,".",",")</f>
        <v/>
      </c>
    </row>
    <row r="103" spans="2:16" x14ac:dyDescent="0.2">
      <c r="B103" s="3" t="str">
        <f>SUBSTITUTE(Tab!D103,".",",")</f>
        <v/>
      </c>
      <c r="C103" s="3" t="str">
        <f>Tab!E103</f>
        <v xml:space="preserve">tx_cdd_c_tail2 </v>
      </c>
      <c r="D103" s="3" t="str">
        <f>SUBSTITUTE(Tab!F103,".",",")</f>
        <v xml:space="preserve">11,6 </v>
      </c>
      <c r="E103" s="3" t="str">
        <f>Tab!G103</f>
        <v xml:space="preserve">zsal_cs5 </v>
      </c>
      <c r="F103" s="3" t="str">
        <f>SUBSTITUTE(Tab!H103,".",",")</f>
        <v>1880</v>
      </c>
      <c r="H103" s="3"/>
      <c r="I103" s="3">
        <f>Tab!K103</f>
        <v>0</v>
      </c>
      <c r="J103" s="3" t="str">
        <f>SUBSTITUTE(Tab!L103,".",",")</f>
        <v/>
      </c>
      <c r="L103" s="3" t="str">
        <f>Tab!S103</f>
        <v xml:space="preserve">tx_cdd_c_tail2 </v>
      </c>
      <c r="M103" s="3">
        <f>SUBSTITUTE(Tab!T103,".",",")+0</f>
        <v>11.9</v>
      </c>
      <c r="N103" s="3" t="str">
        <f>Tab!U103</f>
        <v xml:space="preserve">tx_cdd_c_tail2 </v>
      </c>
      <c r="O103" s="25">
        <f>SUBSTITUTE(Tab!V103,".",",")+0</f>
        <v>11.4</v>
      </c>
      <c r="P103" s="3" t="str">
        <f>SUBSTITUTE(Tab!R103,".",",")</f>
        <v/>
      </c>
    </row>
    <row r="104" spans="2:16" x14ac:dyDescent="0.2">
      <c r="B104" s="3" t="str">
        <f>SUBSTITUTE(Tab!D104,".",",")</f>
        <v/>
      </c>
      <c r="C104" s="3" t="str">
        <f>Tab!E104</f>
        <v xml:space="preserve">tx_cdd_c_tail3 </v>
      </c>
      <c r="D104" s="3" t="str">
        <f>SUBSTITUTE(Tab!F104,".",",")</f>
        <v xml:space="preserve">12,8 </v>
      </c>
      <c r="E104" s="3" t="str">
        <f>Tab!G104</f>
        <v xml:space="preserve">zsal_cs6 </v>
      </c>
      <c r="F104" s="3" t="str">
        <f>SUBSTITUTE(Tab!H104,".",",")</f>
        <v>1980</v>
      </c>
      <c r="H104" s="3"/>
      <c r="I104" s="3">
        <f>Tab!K104</f>
        <v>0</v>
      </c>
      <c r="J104" s="3" t="str">
        <f>SUBSTITUTE(Tab!L104,".",",")</f>
        <v/>
      </c>
      <c r="L104" s="3" t="str">
        <f>Tab!S104</f>
        <v xml:space="preserve">tx_cdd_c_tail3 </v>
      </c>
      <c r="M104" s="3">
        <f>SUBSTITUTE(Tab!T104,".",",")+0</f>
        <v>13</v>
      </c>
      <c r="N104" s="3" t="str">
        <f>Tab!U104</f>
        <v xml:space="preserve">tx_cdd_c_tail3 </v>
      </c>
      <c r="O104" s="25">
        <f>SUBSTITUTE(Tab!V104,".",",")+0</f>
        <v>12.7</v>
      </c>
      <c r="P104" s="3" t="str">
        <f>SUBSTITUTE(Tab!R104,".",",")</f>
        <v/>
      </c>
    </row>
    <row r="105" spans="2:16" x14ac:dyDescent="0.2">
      <c r="B105" s="3" t="str">
        <f>SUBSTITUTE(Tab!D105,".",",")</f>
        <v/>
      </c>
      <c r="C105" s="3" t="str">
        <f>Tab!E105</f>
        <v xml:space="preserve">tx_cdd_c_tail4 </v>
      </c>
      <c r="D105" s="3" t="str">
        <f>SUBSTITUTE(Tab!F105,".",",")</f>
        <v xml:space="preserve">14,9 </v>
      </c>
      <c r="E105" s="3" t="str">
        <f>Tab!G105</f>
        <v xml:space="preserve">zsal_tail0 </v>
      </c>
      <c r="F105" s="3" t="str">
        <f>SUBSTITUTE(Tab!H105,".",",")</f>
        <v>2200</v>
      </c>
      <c r="H105" s="3"/>
      <c r="I105" s="3">
        <f>Tab!K105</f>
        <v>0</v>
      </c>
      <c r="J105" s="3" t="str">
        <f>SUBSTITUTE(Tab!L105,".",",")</f>
        <v/>
      </c>
      <c r="L105" s="3" t="str">
        <f>Tab!S105</f>
        <v xml:space="preserve">tx_cdd_c_tail4 </v>
      </c>
      <c r="M105" s="3">
        <f>SUBSTITUTE(Tab!T105,".",",")+0</f>
        <v>15.1</v>
      </c>
      <c r="N105" s="3" t="str">
        <f>Tab!U105</f>
        <v xml:space="preserve">tx_cdd_c_tail4 </v>
      </c>
      <c r="O105" s="25">
        <f>SUBSTITUTE(Tab!V105,".",",")+0</f>
        <v>14.7</v>
      </c>
      <c r="P105" s="3" t="str">
        <f>SUBSTITUTE(Tab!R105,".",",")</f>
        <v/>
      </c>
    </row>
    <row r="106" spans="2:16" x14ac:dyDescent="0.2">
      <c r="B106" s="3" t="str">
        <f>SUBSTITUTE(Tab!D106,".",",")</f>
        <v/>
      </c>
      <c r="C106" s="3" t="str">
        <f>Tab!E106</f>
        <v xml:space="preserve">tx_cdd_c_tail5 </v>
      </c>
      <c r="D106" s="3" t="str">
        <f>SUBSTITUTE(Tab!F106,".",",")</f>
        <v xml:space="preserve">13,1 </v>
      </c>
      <c r="E106" s="3" t="str">
        <f>Tab!G106</f>
        <v xml:space="preserve">zsal_tail1 </v>
      </c>
      <c r="F106" s="3" t="str">
        <f>SUBSTITUTE(Tab!H106,".",",")</f>
        <v>2420</v>
      </c>
      <c r="H106" s="3"/>
      <c r="I106" s="3">
        <f>Tab!K106</f>
        <v>0</v>
      </c>
      <c r="J106" s="3" t="str">
        <f>SUBSTITUTE(Tab!L106,".",",")</f>
        <v/>
      </c>
      <c r="L106" s="3" t="str">
        <f>Tab!S106</f>
        <v xml:space="preserve">tx_cdd_c_tail5 </v>
      </c>
      <c r="M106" s="3">
        <f>SUBSTITUTE(Tab!T106,".",",")+0</f>
        <v>13.2</v>
      </c>
      <c r="N106" s="3" t="str">
        <f>Tab!U106</f>
        <v xml:space="preserve">tx_cdd_c_tail5 </v>
      </c>
      <c r="O106" s="25">
        <f>SUBSTITUTE(Tab!V106,".",",")+0</f>
        <v>13.1</v>
      </c>
      <c r="P106" s="3" t="str">
        <f>SUBSTITUTE(Tab!R106,".",",")</f>
        <v/>
      </c>
    </row>
    <row r="107" spans="2:16" x14ac:dyDescent="0.2">
      <c r="B107" s="3" t="str">
        <f>SUBSTITUTE(Tab!D107,".",",")</f>
        <v/>
      </c>
      <c r="C107" s="3" t="str">
        <f>Tab!E107</f>
        <v xml:space="preserve">tx_cdd_c_tail6 </v>
      </c>
      <c r="D107" s="3" t="str">
        <f>SUBSTITUTE(Tab!F107,".",",")</f>
        <v xml:space="preserve">6,8 </v>
      </c>
      <c r="E107" s="3" t="str">
        <f>Tab!G107</f>
        <v xml:space="preserve">zsal_tail2 </v>
      </c>
      <c r="F107" s="3" t="str">
        <f>SUBSTITUTE(Tab!H107,".",",")</f>
        <v>2530</v>
      </c>
      <c r="H107" s="3"/>
      <c r="I107" s="3">
        <f>Tab!K107</f>
        <v>0</v>
      </c>
      <c r="J107" s="3" t="str">
        <f>SUBSTITUTE(Tab!L107,".",",")</f>
        <v/>
      </c>
      <c r="L107" s="3" t="str">
        <f>Tab!S107</f>
        <v xml:space="preserve">tx_cdd_c_tail6 </v>
      </c>
      <c r="M107" s="3">
        <f>SUBSTITUTE(Tab!T107,".",",")+0</f>
        <v>7.3</v>
      </c>
      <c r="N107" s="3" t="str">
        <f>Tab!U107</f>
        <v xml:space="preserve">tx_cdd_c_tail6 </v>
      </c>
      <c r="O107" s="25">
        <f>SUBSTITUTE(Tab!V107,".",",")+0</f>
        <v>6.2</v>
      </c>
      <c r="P107" s="3" t="str">
        <f>SUBSTITUTE(Tab!R107,".",",")</f>
        <v/>
      </c>
    </row>
    <row r="108" spans="2:16" x14ac:dyDescent="0.2">
      <c r="B108" s="3" t="str">
        <f>SUBSTITUTE(Tab!D108,".",",")</f>
        <v/>
      </c>
      <c r="C108" s="3" t="str">
        <f>Tab!E108</f>
        <v xml:space="preserve">tx_t_1829 </v>
      </c>
      <c r="D108" s="3" t="str">
        <f>SUBSTITUTE(Tab!F108,".",",")</f>
        <v xml:space="preserve">24,839 </v>
      </c>
      <c r="E108" s="3" t="str">
        <f>Tab!G108</f>
        <v xml:space="preserve">zsal_tail3 </v>
      </c>
      <c r="F108" s="3" t="str">
        <f>SUBSTITUTE(Tab!H108,".",",")</f>
        <v>2650</v>
      </c>
      <c r="H108" s="3"/>
      <c r="I108" s="3">
        <f>Tab!K108</f>
        <v>0</v>
      </c>
      <c r="J108" s="3" t="str">
        <f>SUBSTITUTE(Tab!L108,".",",")</f>
        <v/>
      </c>
      <c r="L108" s="3" t="str">
        <f>Tab!S108</f>
        <v xml:space="preserve">tx_t_1829 </v>
      </c>
      <c r="M108" s="3">
        <f>SUBSTITUTE(Tab!T108,".",",")+0</f>
        <v>25.210999999999999</v>
      </c>
      <c r="N108" s="3" t="str">
        <f>Tab!U108</f>
        <v xml:space="preserve">tx_t_1829 </v>
      </c>
      <c r="O108" s="25">
        <f>SUBSTITUTE(Tab!V108,".",",")+0</f>
        <v>24.53</v>
      </c>
      <c r="P108" s="3" t="str">
        <f>SUBSTITUTE(Tab!R108,".",",")</f>
        <v/>
      </c>
    </row>
    <row r="109" spans="2:16" x14ac:dyDescent="0.2">
      <c r="B109" s="3" t="str">
        <f>SUBSTITUTE(Tab!D109,".",",")</f>
        <v/>
      </c>
      <c r="C109" s="3" t="str">
        <f>Tab!E109</f>
        <v xml:space="preserve">tx_t_3049 </v>
      </c>
      <c r="D109" s="3" t="str">
        <f>SUBSTITUTE(Tab!F109,".",",")</f>
        <v xml:space="preserve">47,303 </v>
      </c>
      <c r="E109" s="3" t="str">
        <f>Tab!G109</f>
        <v xml:space="preserve">zsal_tail4 </v>
      </c>
      <c r="F109" s="3" t="str">
        <f>SUBSTITUTE(Tab!H109,".",",")</f>
        <v>2790</v>
      </c>
      <c r="H109" s="3"/>
      <c r="I109" s="3">
        <f>Tab!K109</f>
        <v>0</v>
      </c>
      <c r="J109" s="3" t="str">
        <f>SUBSTITUTE(Tab!L109,".",",")</f>
        <v/>
      </c>
      <c r="L109" s="3" t="str">
        <f>Tab!S109</f>
        <v xml:space="preserve">tx_t_3049 </v>
      </c>
      <c r="M109" s="3">
        <f>SUBSTITUTE(Tab!T109,".",",")+0</f>
        <v>46.613</v>
      </c>
      <c r="N109" s="3" t="str">
        <f>Tab!U109</f>
        <v xml:space="preserve">tx_t_3049 </v>
      </c>
      <c r="O109" s="25">
        <f>SUBSTITUTE(Tab!V109,".",",")+0</f>
        <v>47.874000000000002</v>
      </c>
      <c r="P109" s="3" t="str">
        <f>SUBSTITUTE(Tab!R109,".",",")</f>
        <v/>
      </c>
    </row>
    <row r="110" spans="2:16" x14ac:dyDescent="0.2">
      <c r="B110" s="3" t="str">
        <f>SUBSTITUTE(Tab!D110,".",",")</f>
        <v/>
      </c>
      <c r="C110" s="3" t="str">
        <f>Tab!E110</f>
        <v xml:space="preserve">tx_t_50 </v>
      </c>
      <c r="D110" s="3" t="str">
        <f>SUBSTITUTE(Tab!F110,".",",")</f>
        <v xml:space="preserve">27,859 </v>
      </c>
      <c r="E110" s="3" t="str">
        <f>Tab!G110</f>
        <v xml:space="preserve">zsal_tail5 </v>
      </c>
      <c r="F110" s="3" t="str">
        <f>SUBSTITUTE(Tab!H110,".",",")</f>
        <v>2880</v>
      </c>
      <c r="H110" s="3"/>
      <c r="I110" s="3">
        <f>Tab!K110</f>
        <v>0</v>
      </c>
      <c r="J110" s="3" t="str">
        <f>SUBSTITUTE(Tab!L110,".",",")</f>
        <v/>
      </c>
      <c r="L110" s="3" t="str">
        <f>Tab!S110</f>
        <v xml:space="preserve">tx_t_50 </v>
      </c>
      <c r="M110" s="3">
        <f>SUBSTITUTE(Tab!T110,".",",")+0</f>
        <v>28.175999999999998</v>
      </c>
      <c r="N110" s="3" t="str">
        <f>Tab!U110</f>
        <v xml:space="preserve">tx_t_50 </v>
      </c>
      <c r="O110" s="25">
        <f>SUBSTITUTE(Tab!V110,".",",")+0</f>
        <v>27.596</v>
      </c>
      <c r="P110" s="3" t="str">
        <f>SUBSTITUTE(Tab!R110,".",",")</f>
        <v/>
      </c>
    </row>
    <row r="111" spans="2:16" x14ac:dyDescent="0.2">
      <c r="B111" s="3" t="str">
        <f>SUBSTITUTE(Tab!D111,".",",")</f>
        <v/>
      </c>
      <c r="C111" s="3" t="str">
        <f>Tab!E111</f>
        <v xml:space="preserve">tx_t_55 </v>
      </c>
      <c r="D111" s="3" t="str">
        <f>SUBSTITUTE(Tab!F111,".",",")</f>
        <v xml:space="preserve">16,155 </v>
      </c>
      <c r="E111" s="3" t="str">
        <f>Tab!G111</f>
        <v xml:space="preserve">zsal_tail6 </v>
      </c>
      <c r="F111" s="3" t="str">
        <f>SUBSTITUTE(Tab!H111,".",",")</f>
        <v>3020</v>
      </c>
      <c r="H111" s="3"/>
      <c r="I111" s="3">
        <f>Tab!K111</f>
        <v>0</v>
      </c>
      <c r="J111" s="3" t="str">
        <f>SUBSTITUTE(Tab!L111,".",",")</f>
        <v/>
      </c>
      <c r="L111" s="3" t="str">
        <f>Tab!S111</f>
        <v xml:space="preserve">tx_t_55 </v>
      </c>
      <c r="M111" s="3">
        <f>SUBSTITUTE(Tab!T111,".",",")+0</f>
        <v>16.475000000000001</v>
      </c>
      <c r="N111" s="3" t="str">
        <f>Tab!U111</f>
        <v xml:space="preserve">tx_t_55 </v>
      </c>
      <c r="O111" s="25">
        <f>SUBSTITUTE(Tab!V111,".",",")+0</f>
        <v>15.888999999999999</v>
      </c>
      <c r="P111" s="3" t="str">
        <f>SUBSTITUTE(Tab!R111,".",",")</f>
        <v/>
      </c>
    </row>
    <row r="112" spans="2:16" x14ac:dyDescent="0.2">
      <c r="B112" s="3" t="str">
        <f>SUBSTITUTE(Tab!D112,".",",")</f>
        <v/>
      </c>
      <c r="C112" s="3" t="str">
        <f>Tab!E112</f>
        <v xml:space="preserve">tx_t_60 </v>
      </c>
      <c r="D112" s="3" t="str">
        <f>SUBSTITUTE(Tab!F112,".",",")</f>
        <v xml:space="preserve">5,739 </v>
      </c>
      <c r="E112" s="3" t="str">
        <f>Tab!G112</f>
        <v xml:space="preserve">zsmic_t01 </v>
      </c>
      <c r="F112" s="3" t="str">
        <f>SUBSTITUTE(Tab!H112,".",",")</f>
        <v xml:space="preserve">4,9 </v>
      </c>
      <c r="H112" s="3"/>
      <c r="I112" s="3">
        <f>Tab!K112</f>
        <v>0</v>
      </c>
      <c r="J112" s="3" t="str">
        <f>SUBSTITUTE(Tab!L112,".",",")</f>
        <v/>
      </c>
      <c r="L112" s="3" t="str">
        <f>Tab!S112</f>
        <v xml:space="preserve">tx_t_60 </v>
      </c>
      <c r="M112" s="3">
        <f>SUBSTITUTE(Tab!T112,".",",")+0</f>
        <v>6.0119999999999996</v>
      </c>
      <c r="N112" s="3" t="str">
        <f>Tab!U112</f>
        <v xml:space="preserve">tx_t_60 </v>
      </c>
      <c r="O112" s="25">
        <f>SUBSTITUTE(Tab!V112,".",",")+0</f>
        <v>5.5129999999999999</v>
      </c>
      <c r="P112" s="3" t="str">
        <f>SUBSTITUTE(Tab!R112,".",",")</f>
        <v/>
      </c>
    </row>
    <row r="113" spans="2:16" x14ac:dyDescent="0.2">
      <c r="B113" s="3" t="str">
        <f>SUBSTITUTE(Tab!D113,".",",")</f>
        <v/>
      </c>
      <c r="C113" s="3" t="str">
        <f>Tab!E113</f>
        <v xml:space="preserve">tx_t_sexe1 </v>
      </c>
      <c r="D113" s="3" t="str">
        <f>SUBSTITUTE(Tab!F113,".",",")</f>
        <v xml:space="preserve">54,732 </v>
      </c>
      <c r="E113" s="3" t="str">
        <f>Tab!G113</f>
        <v xml:space="preserve">zsmic_t02 </v>
      </c>
      <c r="F113" s="3" t="str">
        <f>SUBSTITUTE(Tab!H113,".",",")</f>
        <v xml:space="preserve">3,5 </v>
      </c>
      <c r="H113" s="3"/>
      <c r="I113" s="3">
        <f>Tab!K113</f>
        <v>0</v>
      </c>
      <c r="J113" s="3" t="str">
        <f>SUBSTITUTE(Tab!L113,".",",")</f>
        <v/>
      </c>
      <c r="L113" s="3" t="str">
        <f>Tab!S113</f>
        <v xml:space="preserve">tx_t_sexe1 </v>
      </c>
      <c r="M113" s="3">
        <f>SUBSTITUTE(Tab!T113,".",",")+0</f>
        <v>0</v>
      </c>
      <c r="N113" s="3" t="str">
        <f>Tab!U113</f>
        <v xml:space="preserve">tx_t_sexe1 </v>
      </c>
      <c r="O113" s="25">
        <f>SUBSTITUTE(Tab!V113,".",",")+0</f>
        <v>100</v>
      </c>
      <c r="P113" s="3" t="str">
        <f>SUBSTITUTE(Tab!R113,".",",")</f>
        <v/>
      </c>
    </row>
    <row r="114" spans="2:16" x14ac:dyDescent="0.2">
      <c r="B114" s="3" t="str">
        <f>SUBSTITUTE(Tab!D114,".",",")</f>
        <v/>
      </c>
      <c r="C114" s="3" t="str">
        <f>Tab!E114</f>
        <v xml:space="preserve">tx_t_sexe2 </v>
      </c>
      <c r="D114" s="3" t="str">
        <f>SUBSTITUTE(Tab!F114,".",",")</f>
        <v xml:space="preserve">45,268 </v>
      </c>
      <c r="E114" s="3" t="str">
        <f>Tab!G114</f>
        <v xml:space="preserve">zsmic_t03 </v>
      </c>
      <c r="F114" s="3" t="str">
        <f>SUBSTITUTE(Tab!H114,".",",")</f>
        <v xml:space="preserve">8,2 </v>
      </c>
      <c r="H114" s="3"/>
      <c r="I114" s="3">
        <f>Tab!K114</f>
        <v>0</v>
      </c>
      <c r="J114" s="3" t="str">
        <f>SUBSTITUTE(Tab!L114,".",",")</f>
        <v/>
      </c>
      <c r="L114" s="3" t="str">
        <f>Tab!S114</f>
        <v xml:space="preserve">tx_t_sexe2 </v>
      </c>
      <c r="M114" s="3">
        <f>SUBSTITUTE(Tab!T114,".",",")+0</f>
        <v>100</v>
      </c>
      <c r="N114" s="3" t="str">
        <f>Tab!U114</f>
        <v xml:space="preserve">tx_t_sexe2 </v>
      </c>
      <c r="O114" s="25">
        <f>SUBSTITUTE(Tab!V114,".",",")+0</f>
        <v>0</v>
      </c>
      <c r="P114" s="3" t="str">
        <f>SUBSTITUTE(Tab!R114,".",",")</f>
        <v/>
      </c>
    </row>
    <row r="115" spans="2:16" x14ac:dyDescent="0.2">
      <c r="B115" s="3" t="str">
        <f>SUBSTITUTE(Tab!D115,".",",")</f>
        <v/>
      </c>
      <c r="C115" s="3" t="str">
        <f>Tab!E115</f>
        <v xml:space="preserve">tx_t_cs3 </v>
      </c>
      <c r="D115" s="3" t="str">
        <f>SUBSTITUTE(Tab!F115,".",",")</f>
        <v xml:space="preserve">20,973 </v>
      </c>
      <c r="E115" s="3" t="str">
        <f>Tab!G115</f>
        <v xml:space="preserve">zsmic_t04 </v>
      </c>
      <c r="F115" s="3" t="str">
        <f>SUBSTITUTE(Tab!H115,".",",")</f>
        <v xml:space="preserve">8,6 </v>
      </c>
      <c r="H115" s="3"/>
      <c r="I115" s="3">
        <f>Tab!K115</f>
        <v>0</v>
      </c>
      <c r="J115" s="3" t="str">
        <f>SUBSTITUTE(Tab!L115,".",",")</f>
        <v/>
      </c>
      <c r="L115" s="3" t="str">
        <f>Tab!S115</f>
        <v xml:space="preserve">tx_t_cs3 </v>
      </c>
      <c r="M115" s="3">
        <f>SUBSTITUTE(Tab!T115,".",",")+0</f>
        <v>17.783000000000001</v>
      </c>
      <c r="N115" s="3" t="str">
        <f>Tab!U115</f>
        <v xml:space="preserve">tx_t_cs3 </v>
      </c>
      <c r="O115" s="25">
        <f>SUBSTITUTE(Tab!V115,".",",")+0</f>
        <v>23.611999999999998</v>
      </c>
      <c r="P115" s="3" t="str">
        <f>SUBSTITUTE(Tab!R115,".",",")</f>
        <v/>
      </c>
    </row>
    <row r="116" spans="2:16" x14ac:dyDescent="0.2">
      <c r="B116" s="3" t="str">
        <f>SUBSTITUTE(Tab!D116,".",",")</f>
        <v/>
      </c>
      <c r="C116" s="3" t="str">
        <f>Tab!E116</f>
        <v xml:space="preserve">tx_t_cs4 </v>
      </c>
      <c r="D116" s="3" t="str">
        <f>SUBSTITUTE(Tab!F116,".",",")</f>
        <v xml:space="preserve">20,056 </v>
      </c>
      <c r="E116" s="3" t="str">
        <f>Tab!G116</f>
        <v xml:space="preserve">zsmic_t05 </v>
      </c>
      <c r="F116" s="3" t="str">
        <f>SUBSTITUTE(Tab!H116,".",",")</f>
        <v xml:space="preserve">8,1 </v>
      </c>
      <c r="H116" s="3"/>
      <c r="I116" s="3">
        <f>Tab!K116</f>
        <v>0</v>
      </c>
      <c r="J116" s="3" t="str">
        <f>SUBSTITUTE(Tab!L116,".",",")</f>
        <v/>
      </c>
      <c r="L116" s="3" t="str">
        <f>Tab!S116</f>
        <v xml:space="preserve">tx_t_cs4 </v>
      </c>
      <c r="M116" s="3">
        <f>SUBSTITUTE(Tab!T116,".",",")+0</f>
        <v>21.873999999999999</v>
      </c>
      <c r="N116" s="3" t="str">
        <f>Tab!U116</f>
        <v xml:space="preserve">tx_t_cs4 </v>
      </c>
      <c r="O116" s="25">
        <f>SUBSTITUTE(Tab!V116,".",",")+0</f>
        <v>18.553000000000001</v>
      </c>
      <c r="P116" s="3" t="str">
        <f>SUBSTITUTE(Tab!R116,".",",")</f>
        <v/>
      </c>
    </row>
    <row r="117" spans="2:16" x14ac:dyDescent="0.2">
      <c r="B117" s="3" t="str">
        <f>SUBSTITUTE(Tab!D117,".",",")</f>
        <v/>
      </c>
      <c r="C117" s="3" t="str">
        <f>Tab!E117</f>
        <v xml:space="preserve">tx_t_cs5 </v>
      </c>
      <c r="D117" s="3" t="str">
        <f>SUBSTITUTE(Tab!F117,".",",")</f>
        <v xml:space="preserve">31,59 </v>
      </c>
      <c r="E117" s="3" t="str">
        <f>Tab!G117</f>
        <v xml:space="preserve">zsmic_t06 </v>
      </c>
      <c r="F117" s="3" t="str">
        <f>SUBSTITUTE(Tab!H117,".",",")</f>
        <v xml:space="preserve">7,4 </v>
      </c>
      <c r="H117" s="3"/>
      <c r="I117" s="3">
        <f>Tab!K117</f>
        <v>0</v>
      </c>
      <c r="J117" s="3" t="str">
        <f>SUBSTITUTE(Tab!L117,".",",")</f>
        <v/>
      </c>
      <c r="L117" s="3" t="str">
        <f>Tab!S117</f>
        <v xml:space="preserve">tx_t_cs5 </v>
      </c>
      <c r="M117" s="3">
        <f>SUBSTITUTE(Tab!T117,".",",")+0</f>
        <v>47.021999999999998</v>
      </c>
      <c r="N117" s="3" t="str">
        <f>Tab!U117</f>
        <v xml:space="preserve">tx_t_cs5 </v>
      </c>
      <c r="O117" s="25">
        <f>SUBSTITUTE(Tab!V117,".",",")+0</f>
        <v>18.827000000000002</v>
      </c>
      <c r="P117" s="3" t="str">
        <f>SUBSTITUTE(Tab!R117,".",",")</f>
        <v/>
      </c>
    </row>
    <row r="118" spans="2:16" x14ac:dyDescent="0.2">
      <c r="B118" s="3" t="str">
        <f>SUBSTITUTE(Tab!D118,".",",")</f>
        <v/>
      </c>
      <c r="C118" s="3" t="str">
        <f>Tab!E118</f>
        <v xml:space="preserve">tx_t_cs6 </v>
      </c>
      <c r="D118" s="3" t="str">
        <f>SUBSTITUTE(Tab!F118,".",",")</f>
        <v xml:space="preserve">27,38 </v>
      </c>
      <c r="E118" s="3" t="str">
        <f>Tab!G118</f>
        <v xml:space="preserve">zsmic_t07 </v>
      </c>
      <c r="F118" s="3" t="str">
        <f>SUBSTITUTE(Tab!H118,".",",")</f>
        <v xml:space="preserve">6,8 </v>
      </c>
      <c r="H118" s="3"/>
      <c r="I118" s="3">
        <f>Tab!K118</f>
        <v>0</v>
      </c>
      <c r="J118" s="3" t="str">
        <f>SUBSTITUTE(Tab!L118,".",",")</f>
        <v/>
      </c>
      <c r="L118" s="3" t="str">
        <f>Tab!S118</f>
        <v xml:space="preserve">tx_t_cs6 </v>
      </c>
      <c r="M118" s="3">
        <f>SUBSTITUTE(Tab!T118,".",",")+0</f>
        <v>13.321</v>
      </c>
      <c r="N118" s="3" t="str">
        <f>Tab!U118</f>
        <v xml:space="preserve">tx_t_cs6 </v>
      </c>
      <c r="O118" s="25">
        <f>SUBSTITUTE(Tab!V118,".",",")+0</f>
        <v>39.008000000000003</v>
      </c>
      <c r="P118" s="3" t="str">
        <f>SUBSTITUTE(Tab!R118,".",",")</f>
        <v/>
      </c>
    </row>
    <row r="119" spans="2:16" x14ac:dyDescent="0.2">
      <c r="B119" s="3" t="str">
        <f>SUBSTITUTE(Tab!D119,".",",")</f>
        <v/>
      </c>
      <c r="C119" s="3" t="str">
        <f>Tab!E119</f>
        <v xml:space="preserve">tx_t_tail0 </v>
      </c>
      <c r="D119" s="3" t="str">
        <f>SUBSTITUTE(Tab!F119,".",",")</f>
        <v xml:space="preserve">20,648 </v>
      </c>
      <c r="E119" s="3" t="str">
        <f>Tab!G119</f>
        <v xml:space="preserve">zsmic_t08 </v>
      </c>
      <c r="F119" s="3" t="str">
        <f>SUBSTITUTE(Tab!H119,".",",")</f>
        <v xml:space="preserve">19,6 </v>
      </c>
      <c r="H119" s="3"/>
      <c r="I119" s="3">
        <f>Tab!K119</f>
        <v>0</v>
      </c>
      <c r="J119" s="3" t="str">
        <f>SUBSTITUTE(Tab!L119,".",",")</f>
        <v/>
      </c>
      <c r="L119" s="3" t="str">
        <f>Tab!S119</f>
        <v xml:space="preserve">tx_t_tail0 </v>
      </c>
      <c r="M119" s="3">
        <f>SUBSTITUTE(Tab!T119,".",",")+0</f>
        <v>20.995000000000001</v>
      </c>
      <c r="N119" s="3" t="str">
        <f>Tab!U119</f>
        <v xml:space="preserve">tx_t_tail0 </v>
      </c>
      <c r="O119" s="25">
        <f>SUBSTITUTE(Tab!V119,".",",")+0</f>
        <v>20.36</v>
      </c>
      <c r="P119" s="3" t="str">
        <f>SUBSTITUTE(Tab!R119,".",",")</f>
        <v/>
      </c>
    </row>
    <row r="120" spans="2:16" x14ac:dyDescent="0.2">
      <c r="B120" s="3" t="str">
        <f>SUBSTITUTE(Tab!D120,".",",")</f>
        <v/>
      </c>
      <c r="C120" s="3" t="str">
        <f>Tab!E120</f>
        <v xml:space="preserve">tx_t_tail1 </v>
      </c>
      <c r="D120" s="3" t="str">
        <f>SUBSTITUTE(Tab!F120,".",",")</f>
        <v xml:space="preserve">9,636 </v>
      </c>
      <c r="E120" s="3" t="str">
        <f>Tab!G120</f>
        <v xml:space="preserve">zsmic_t09 </v>
      </c>
      <c r="F120" s="3" t="str">
        <f>SUBSTITUTE(Tab!H120,".",",")</f>
        <v xml:space="preserve">20,5 </v>
      </c>
      <c r="H120" s="3"/>
      <c r="I120" s="3">
        <f>Tab!K120</f>
        <v>0</v>
      </c>
      <c r="J120" s="3" t="str">
        <f>SUBSTITUTE(Tab!L120,".",",")</f>
        <v/>
      </c>
      <c r="L120" s="3" t="str">
        <f>Tab!S120</f>
        <v xml:space="preserve">tx_t_tail1 </v>
      </c>
      <c r="M120" s="3">
        <f>SUBSTITUTE(Tab!T120,".",",")+0</f>
        <v>8.9760000000000009</v>
      </c>
      <c r="N120" s="3" t="str">
        <f>Tab!U120</f>
        <v xml:space="preserve">tx_t_tail1 </v>
      </c>
      <c r="O120" s="25">
        <f>SUBSTITUTE(Tab!V120,".",",")+0</f>
        <v>10.182</v>
      </c>
      <c r="P120" s="3"/>
    </row>
    <row r="121" spans="2:16" x14ac:dyDescent="0.2">
      <c r="B121" s="3" t="str">
        <f>SUBSTITUTE(Tab!D121,".",",")</f>
        <v/>
      </c>
      <c r="C121" s="3" t="str">
        <f>Tab!E121</f>
        <v xml:space="preserve">tx_t_tail2 </v>
      </c>
      <c r="D121" s="3" t="str">
        <f>SUBSTITUTE(Tab!F121,".",",")</f>
        <v xml:space="preserve">13,027 </v>
      </c>
      <c r="E121" s="3" t="str">
        <f>Tab!G121</f>
        <v xml:space="preserve">zsmic_t10 </v>
      </c>
      <c r="F121" s="3" t="str">
        <f>SUBSTITUTE(Tab!H121,".",",")</f>
        <v xml:space="preserve">6,6 </v>
      </c>
      <c r="H121" s="3"/>
      <c r="I121" s="3">
        <f>Tab!K121</f>
        <v>0</v>
      </c>
      <c r="J121" s="3" t="str">
        <f>SUBSTITUTE(Tab!L121,".",",")</f>
        <v/>
      </c>
      <c r="L121" s="3" t="str">
        <f>Tab!S121</f>
        <v xml:space="preserve">tx_t_tail2 </v>
      </c>
      <c r="M121" s="3">
        <f>SUBSTITUTE(Tab!T121,".",",")+0</f>
        <v>12.249000000000001</v>
      </c>
      <c r="N121" s="3" t="str">
        <f>Tab!U121</f>
        <v xml:space="preserve">tx_t_tail2 </v>
      </c>
      <c r="O121" s="25">
        <f>SUBSTITUTE(Tab!V121,".",",")+0</f>
        <v>13.670999999999999</v>
      </c>
      <c r="P121" s="3"/>
    </row>
    <row r="122" spans="2:16" x14ac:dyDescent="0.2">
      <c r="B122" s="3" t="str">
        <f>SUBSTITUTE(Tab!D122,".",",")</f>
        <v/>
      </c>
      <c r="C122" s="3" t="str">
        <f>Tab!E122</f>
        <v xml:space="preserve">tx_t_tail3 </v>
      </c>
      <c r="D122" s="3" t="str">
        <f>SUBSTITUTE(Tab!F122,".",",")</f>
        <v xml:space="preserve">8,403 </v>
      </c>
      <c r="E122" s="3" t="str">
        <f>Tab!G122</f>
        <v xml:space="preserve">zsmic_t11 </v>
      </c>
      <c r="F122" s="3" t="str">
        <f>SUBSTITUTE(Tab!H122,".",",")</f>
        <v xml:space="preserve">2,6 </v>
      </c>
      <c r="H122" s="3"/>
      <c r="I122" s="3">
        <f>Tab!K122</f>
        <v>0</v>
      </c>
      <c r="J122" s="3" t="str">
        <f>SUBSTITUTE(Tab!L122,".",",")</f>
        <v/>
      </c>
      <c r="L122" s="3" t="str">
        <f>Tab!S122</f>
        <v xml:space="preserve">tx_t_tail3 </v>
      </c>
      <c r="M122" s="3">
        <f>SUBSTITUTE(Tab!T122,".",",")+0</f>
        <v>8.4619999999999997</v>
      </c>
      <c r="N122" s="3" t="str">
        <f>Tab!U122</f>
        <v xml:space="preserve">tx_t_tail3 </v>
      </c>
      <c r="O122" s="25">
        <f>SUBSTITUTE(Tab!V122,".",",")+0</f>
        <v>8.3539999999999992</v>
      </c>
      <c r="P122" s="3"/>
    </row>
    <row r="123" spans="2:16" x14ac:dyDescent="0.2">
      <c r="B123" s="3" t="str">
        <f>SUBSTITUTE(Tab!D123,".",",")</f>
        <v/>
      </c>
      <c r="C123" s="3" t="str">
        <f>Tab!E123</f>
        <v xml:space="preserve">tx_t_tail4 </v>
      </c>
      <c r="D123" s="3" t="str">
        <f>SUBSTITUTE(Tab!F123,".",",")</f>
        <v xml:space="preserve">10,935 </v>
      </c>
      <c r="E123" s="3" t="str">
        <f>Tab!G123</f>
        <v xml:space="preserve">zsmic_t12 </v>
      </c>
      <c r="F123" s="3" t="str">
        <f>SUBSTITUTE(Tab!H123,".",",")</f>
        <v xml:space="preserve">3,2 </v>
      </c>
      <c r="H123" s="3"/>
      <c r="I123" s="3">
        <f>Tab!K123</f>
        <v>0</v>
      </c>
      <c r="J123" s="3" t="str">
        <f>SUBSTITUTE(Tab!L123,".",",")</f>
        <v/>
      </c>
      <c r="L123" s="3" t="str">
        <f>Tab!S123</f>
        <v xml:space="preserve">tx_t_tail4 </v>
      </c>
      <c r="M123" s="3">
        <f>SUBSTITUTE(Tab!T123,".",",")+0</f>
        <v>10.66</v>
      </c>
      <c r="N123" s="3" t="str">
        <f>Tab!U123</f>
        <v xml:space="preserve">tx_t_tail4 </v>
      </c>
      <c r="O123" s="25">
        <f>SUBSTITUTE(Tab!V123,".",",")+0</f>
        <v>11.162000000000001</v>
      </c>
      <c r="P123" s="3"/>
    </row>
    <row r="124" spans="2:16" x14ac:dyDescent="0.2">
      <c r="B124" s="3" t="str">
        <f>SUBSTITUTE(Tab!D124,".",",")</f>
        <v/>
      </c>
      <c r="C124" s="3" t="str">
        <f>Tab!E124</f>
        <v xml:space="preserve">tx_t_tail5 </v>
      </c>
      <c r="D124" s="3" t="str">
        <f>SUBSTITUTE(Tab!F124,".",",")</f>
        <v xml:space="preserve">7,86 </v>
      </c>
      <c r="E124" s="3" t="str">
        <f>Tab!G124</f>
        <v xml:space="preserve">zsmic01_t_1829 </v>
      </c>
      <c r="F124" s="3" t="str">
        <f>SUBSTITUTE(Tab!H124,".",",")</f>
        <v xml:space="preserve">7,3 </v>
      </c>
      <c r="H124" s="3"/>
      <c r="I124" s="3">
        <f>Tab!K124</f>
        <v>0</v>
      </c>
      <c r="J124" s="3" t="str">
        <f>SUBSTITUTE(Tab!L124,".",",")</f>
        <v/>
      </c>
      <c r="L124" s="3" t="str">
        <f>Tab!S124</f>
        <v xml:space="preserve">tx_t_tail5 </v>
      </c>
      <c r="M124" s="3">
        <f>SUBSTITUTE(Tab!T124,".",",")+0</f>
        <v>8.1929999999999996</v>
      </c>
      <c r="N124" s="3" t="str">
        <f>Tab!U124</f>
        <v xml:space="preserve">tx_t_tail5 </v>
      </c>
      <c r="O124" s="25">
        <f>SUBSTITUTE(Tab!V124,".",",")+0</f>
        <v>7.5839999999999996</v>
      </c>
      <c r="P124" s="3"/>
    </row>
    <row r="125" spans="2:16" x14ac:dyDescent="0.2">
      <c r="B125" s="3" t="str">
        <f>SUBSTITUTE(Tab!D125,".",",")</f>
        <v/>
      </c>
      <c r="C125" s="3" t="str">
        <f>Tab!E125</f>
        <v xml:space="preserve">tx_t_tail6 </v>
      </c>
      <c r="D125" s="3" t="str">
        <f>SUBSTITUTE(Tab!F125,".",",")</f>
        <v xml:space="preserve">29,492 </v>
      </c>
      <c r="E125" s="3" t="str">
        <f>Tab!G125</f>
        <v xml:space="preserve">zsmic01_t_3049 </v>
      </c>
      <c r="F125" s="3" t="str">
        <f>SUBSTITUTE(Tab!H125,".",",")</f>
        <v xml:space="preserve">4,4 </v>
      </c>
      <c r="H125" s="3"/>
      <c r="I125" s="3">
        <f>Tab!K125</f>
        <v>0</v>
      </c>
      <c r="J125" s="3" t="str">
        <f>SUBSTITUTE(Tab!L125,".",",")</f>
        <v/>
      </c>
      <c r="L125" s="3" t="str">
        <f>Tab!S125</f>
        <v xml:space="preserve">tx_t_tail6 </v>
      </c>
      <c r="M125" s="3">
        <f>SUBSTITUTE(Tab!T125,".",",")+0</f>
        <v>30.465</v>
      </c>
      <c r="N125" s="3" t="str">
        <f>Tab!U125</f>
        <v xml:space="preserve">tx_t_tail6 </v>
      </c>
      <c r="O125" s="25">
        <f>SUBSTITUTE(Tab!V125,".",",")+0</f>
        <v>28.687000000000001</v>
      </c>
      <c r="P125" s="3"/>
    </row>
    <row r="126" spans="2:16" x14ac:dyDescent="0.2">
      <c r="B126" s="3" t="str">
        <f>SUBSTITUTE(Tab!D126,".",",")</f>
        <v/>
      </c>
      <c r="C126" s="3" t="str">
        <f>Tab!E126</f>
        <v xml:space="preserve">tx_tp_t_1829 </v>
      </c>
      <c r="D126" s="3" t="str">
        <f>SUBSTITUTE(Tab!F126,".",",")</f>
        <v xml:space="preserve">17,3 </v>
      </c>
      <c r="E126" s="3" t="str">
        <f>Tab!G126</f>
        <v xml:space="preserve">zsmic01_t_50 </v>
      </c>
      <c r="F126" s="3" t="str">
        <f>SUBSTITUTE(Tab!H126,".",",")</f>
        <v xml:space="preserve">4,1 </v>
      </c>
      <c r="H126" s="3"/>
      <c r="I126" s="3">
        <f>Tab!K126</f>
        <v>0</v>
      </c>
      <c r="J126" s="3" t="str">
        <f>SUBSTITUTE(Tab!L126,".",",")</f>
        <v/>
      </c>
      <c r="L126" s="3" t="str">
        <f>Tab!S126</f>
        <v xml:space="preserve">tx_tp_t_1829 </v>
      </c>
      <c r="M126" s="3">
        <f>SUBSTITUTE(Tab!T126,".",",")+0</f>
        <v>23</v>
      </c>
      <c r="N126" s="3" t="str">
        <f>Tab!U126</f>
        <v xml:space="preserve">tx_tp_t_1829 </v>
      </c>
      <c r="O126" s="25">
        <f>SUBSTITUTE(Tab!V126,".",",")+0</f>
        <v>12.4</v>
      </c>
      <c r="P126" s="3"/>
    </row>
    <row r="127" spans="2:16" x14ac:dyDescent="0.2">
      <c r="B127" s="3" t="str">
        <f>SUBSTITUTE(Tab!D127,".",",")</f>
        <v/>
      </c>
      <c r="C127" s="3" t="str">
        <f>Tab!E127</f>
        <v xml:space="preserve">tx_tp_t_3049 </v>
      </c>
      <c r="D127" s="3" t="str">
        <f>SUBSTITUTE(Tab!F127,".",",")</f>
        <v xml:space="preserve">17,6 </v>
      </c>
      <c r="E127" s="3" t="str">
        <f>Tab!G127</f>
        <v xml:space="preserve">zsmic01_t_sexe1 </v>
      </c>
      <c r="F127" s="3" t="str">
        <f>SUBSTITUTE(Tab!H127,".",",")</f>
        <v xml:space="preserve">4,2 </v>
      </c>
      <c r="H127" s="3"/>
      <c r="I127" s="3">
        <f>Tab!K127</f>
        <v>0</v>
      </c>
      <c r="J127" s="3" t="str">
        <f>SUBSTITUTE(Tab!L127,".",",")</f>
        <v/>
      </c>
      <c r="L127" s="3" t="str">
        <f>Tab!S127</f>
        <v xml:space="preserve">tx_tp_t_3049 </v>
      </c>
      <c r="M127" s="3">
        <f>SUBSTITUTE(Tab!T127,".",",")+0</f>
        <v>27.1</v>
      </c>
      <c r="N127" s="3" t="str">
        <f>Tab!U127</f>
        <v xml:space="preserve">tx_tp_t_3049 </v>
      </c>
      <c r="O127" s="25">
        <f>SUBSTITUTE(Tab!V127,".",",")+0</f>
        <v>10</v>
      </c>
      <c r="P127" s="3"/>
    </row>
    <row r="128" spans="2:16" x14ac:dyDescent="0.2">
      <c r="B128" s="3" t="str">
        <f>SUBSTITUTE(Tab!D128,".",",")</f>
        <v/>
      </c>
      <c r="C128" s="3" t="str">
        <f>Tab!E128</f>
        <v xml:space="preserve">tx_tp_t_50 </v>
      </c>
      <c r="D128" s="3" t="str">
        <f>SUBSTITUTE(Tab!F128,".",",")</f>
        <v xml:space="preserve">26,1 </v>
      </c>
      <c r="E128" s="3" t="str">
        <f>Tab!G128</f>
        <v xml:space="preserve">zsmic01_t_sexe2 </v>
      </c>
      <c r="F128" s="3" t="str">
        <f>SUBSTITUTE(Tab!H128,".",",")</f>
        <v xml:space="preserve">5,9 </v>
      </c>
      <c r="H128" s="3"/>
      <c r="I128" s="3">
        <f>Tab!K128</f>
        <v>0</v>
      </c>
      <c r="J128" s="3" t="str">
        <f>SUBSTITUTE(Tab!L128,".",",")</f>
        <v/>
      </c>
      <c r="L128" s="3" t="str">
        <f>Tab!S128</f>
        <v xml:space="preserve">tx_tp_t_50 </v>
      </c>
      <c r="M128" s="3">
        <f>SUBSTITUTE(Tab!T128,".",",")+0</f>
        <v>38.200000000000003</v>
      </c>
      <c r="N128" s="3" t="str">
        <f>Tab!U128</f>
        <v xml:space="preserve">tx_tp_t_50 </v>
      </c>
      <c r="O128" s="25">
        <f>SUBSTITUTE(Tab!V128,".",",")+0</f>
        <v>15.9</v>
      </c>
      <c r="P128" s="3"/>
    </row>
    <row r="129" spans="2:16" x14ac:dyDescent="0.2">
      <c r="B129" s="3" t="str">
        <f>SUBSTITUTE(Tab!D129,".",",")</f>
        <v/>
      </c>
      <c r="C129" s="3" t="str">
        <f>Tab!E129</f>
        <v xml:space="preserve">tx_tp_t_sexe1 </v>
      </c>
      <c r="D129" s="3" t="str">
        <f>SUBSTITUTE(Tab!F129,".",",")</f>
        <v xml:space="preserve">12,2 </v>
      </c>
      <c r="E129" s="3" t="str">
        <f>Tab!G129</f>
        <v xml:space="preserve">zsmic01_t_cs3 </v>
      </c>
      <c r="F129" s="3" t="str">
        <f>SUBSTITUTE(Tab!H129,".",",")</f>
        <v>1</v>
      </c>
      <c r="H129" s="3"/>
      <c r="I129" s="3">
        <f>Tab!K129</f>
        <v>0</v>
      </c>
      <c r="J129" s="3" t="str">
        <f>SUBSTITUTE(Tab!L129,".",",")</f>
        <v/>
      </c>
      <c r="L129" s="3" t="str">
        <f>Tab!S129</f>
        <v xml:space="preserve">tx_tp_t_sexe1 </v>
      </c>
      <c r="M129" s="3">
        <f>SUBSTITUTE(Tab!T129,".",",")+0</f>
        <v>0</v>
      </c>
      <c r="N129" s="3" t="str">
        <f>Tab!U129</f>
        <v xml:space="preserve">tx_tp_t_sexe1 </v>
      </c>
      <c r="O129" s="25">
        <f>SUBSTITUTE(Tab!V129,".",",")+0</f>
        <v>12.2</v>
      </c>
      <c r="P129" s="3"/>
    </row>
    <row r="130" spans="2:16" x14ac:dyDescent="0.2">
      <c r="B130" s="3" t="str">
        <f>SUBSTITUTE(Tab!D130,".",",")</f>
        <v/>
      </c>
      <c r="C130" s="3" t="str">
        <f>Tab!E130</f>
        <v xml:space="preserve">tx_tp_t_sexe2 </v>
      </c>
      <c r="D130" s="3" t="str">
        <f>SUBSTITUTE(Tab!F130,".",",")</f>
        <v xml:space="preserve">29,2 </v>
      </c>
      <c r="E130" s="3" t="str">
        <f>Tab!G130</f>
        <v xml:space="preserve">zsmic01_t_cs4 </v>
      </c>
      <c r="F130" s="3" t="str">
        <f>SUBSTITUTE(Tab!H130,".",",")</f>
        <v xml:space="preserve">1,9 </v>
      </c>
      <c r="H130" s="3"/>
      <c r="I130" s="3">
        <f>Tab!K130</f>
        <v>0</v>
      </c>
      <c r="J130" s="3" t="str">
        <f>SUBSTITUTE(Tab!L130,".",",")</f>
        <v/>
      </c>
      <c r="L130" s="3" t="str">
        <f>Tab!S130</f>
        <v xml:space="preserve">tx_tp_t_sexe2 </v>
      </c>
      <c r="M130" s="3">
        <f>SUBSTITUTE(Tab!T130,".",",")+0</f>
        <v>29.2</v>
      </c>
      <c r="N130" s="3" t="str">
        <f>Tab!U130</f>
        <v xml:space="preserve">tx_tp_t_sexe2 </v>
      </c>
      <c r="O130" s="25">
        <f>SUBSTITUTE(Tab!V130,".",",")+0</f>
        <v>0</v>
      </c>
      <c r="P130" s="3"/>
    </row>
    <row r="131" spans="2:16" x14ac:dyDescent="0.2">
      <c r="B131" s="3" t="str">
        <f>SUBSTITUTE(Tab!D131,".",",")</f>
        <v/>
      </c>
      <c r="C131" s="3" t="str">
        <f>Tab!E131</f>
        <v xml:space="preserve">tx_tp_t_cs3 </v>
      </c>
      <c r="D131" s="3" t="str">
        <f>SUBSTITUTE(Tab!F131,".",",")</f>
        <v xml:space="preserve">14,4 </v>
      </c>
      <c r="E131" s="3" t="str">
        <f>Tab!G131</f>
        <v xml:space="preserve">zsmic01_t_cs5 </v>
      </c>
      <c r="F131" s="3" t="str">
        <f>SUBSTITUTE(Tab!H131,".",",")</f>
        <v xml:space="preserve">8,1 </v>
      </c>
      <c r="H131" s="3"/>
      <c r="I131" s="3">
        <f>Tab!K131</f>
        <v>0</v>
      </c>
      <c r="J131" s="3" t="str">
        <f>SUBSTITUTE(Tab!L131,".",",")</f>
        <v/>
      </c>
      <c r="L131" s="3" t="str">
        <f>Tab!S131</f>
        <v xml:space="preserve">tx_tp_t_cs3 </v>
      </c>
      <c r="M131" s="3">
        <f>SUBSTITUTE(Tab!T131,".",",")+0</f>
        <v>17.2</v>
      </c>
      <c r="N131" s="3" t="str">
        <f>Tab!U131</f>
        <v xml:space="preserve">tx_tp_t_cs3 </v>
      </c>
      <c r="O131" s="25">
        <f>SUBSTITUTE(Tab!V131,".",",")+0</f>
        <v>12.7</v>
      </c>
      <c r="P131" s="3"/>
    </row>
    <row r="132" spans="2:16" x14ac:dyDescent="0.2">
      <c r="B132" s="3" t="str">
        <f>SUBSTITUTE(Tab!D132,".",",")</f>
        <v/>
      </c>
      <c r="C132" s="3" t="str">
        <f>Tab!E132</f>
        <v xml:space="preserve">tx_tp_t_cs4 </v>
      </c>
      <c r="D132" s="3" t="str">
        <f>SUBSTITUTE(Tab!F132,".",",")</f>
        <v xml:space="preserve">15,4 </v>
      </c>
      <c r="E132" s="3" t="str">
        <f>Tab!G132</f>
        <v xml:space="preserve">zsmic01_t_cs6 </v>
      </c>
      <c r="F132" s="3" t="str">
        <f>SUBSTITUTE(Tab!H132,".",",")</f>
        <v xml:space="preserve">7,2 </v>
      </c>
      <c r="H132" s="3"/>
      <c r="I132" s="3">
        <f>Tab!K132</f>
        <v>0</v>
      </c>
      <c r="J132" s="3" t="str">
        <f>SUBSTITUTE(Tab!L132,".",",")</f>
        <v/>
      </c>
      <c r="L132" s="3" t="str">
        <f>Tab!S132</f>
        <v xml:space="preserve">tx_tp_t_cs4 </v>
      </c>
      <c r="M132" s="3">
        <f>SUBSTITUTE(Tab!T132,".",",")+0</f>
        <v>22.5</v>
      </c>
      <c r="N132" s="3" t="str">
        <f>Tab!U132</f>
        <v xml:space="preserve">tx_tp_t_cs4 </v>
      </c>
      <c r="O132" s="25">
        <f>SUBSTITUTE(Tab!V132,".",",")+0</f>
        <v>8.4</v>
      </c>
      <c r="P132" s="3"/>
    </row>
    <row r="133" spans="2:16" x14ac:dyDescent="0.2">
      <c r="B133" s="3" t="str">
        <f>SUBSTITUTE(Tab!D133,".",",")</f>
        <v/>
      </c>
      <c r="C133" s="3" t="str">
        <f>Tab!E133</f>
        <v xml:space="preserve">tx_tp_t_cs5 </v>
      </c>
      <c r="D133" s="3" t="str">
        <f>SUBSTITUTE(Tab!F133,".",",")</f>
        <v xml:space="preserve">29,2 </v>
      </c>
      <c r="E133" s="3" t="str">
        <f>Tab!G133</f>
        <v xml:space="preserve">zsmic01_t_tail0 </v>
      </c>
      <c r="F133" s="3" t="str">
        <f>SUBSTITUTE(Tab!H133,".",",")</f>
        <v xml:space="preserve">10,9 </v>
      </c>
      <c r="H133" s="3"/>
      <c r="I133" s="3">
        <f>Tab!K133</f>
        <v>0</v>
      </c>
      <c r="J133" s="3" t="str">
        <f>SUBSTITUTE(Tab!L133,".",",")</f>
        <v/>
      </c>
      <c r="L133" s="3" t="str">
        <f>Tab!S133</f>
        <v xml:space="preserve">tx_tp_t_cs5 </v>
      </c>
      <c r="M133" s="3">
        <f>SUBSTITUTE(Tab!T133,".",",")+0</f>
        <v>33.1</v>
      </c>
      <c r="N133" s="3" t="str">
        <f>Tab!U133</f>
        <v xml:space="preserve">tx_tp_t_cs5 </v>
      </c>
      <c r="O133" s="25">
        <f>SUBSTITUTE(Tab!V133,".",",")+0</f>
        <v>21.1</v>
      </c>
      <c r="P133" s="3"/>
    </row>
    <row r="134" spans="2:16" x14ac:dyDescent="0.2">
      <c r="B134" s="3" t="str">
        <f>SUBSTITUTE(Tab!D134,".",",")</f>
        <v/>
      </c>
      <c r="C134" s="3" t="str">
        <f>Tab!E134</f>
        <v xml:space="preserve">tx_tp_t_cs6 </v>
      </c>
      <c r="D134" s="3" t="str">
        <f>SUBSTITUTE(Tab!F134,".",",")</f>
        <v xml:space="preserve">16,7 </v>
      </c>
      <c r="E134" s="3" t="str">
        <f>Tab!G134</f>
        <v xml:space="preserve">zsmic01_t_tail1 </v>
      </c>
      <c r="F134" s="3" t="str">
        <f>SUBSTITUTE(Tab!H134,".",",")</f>
        <v xml:space="preserve">5,6 </v>
      </c>
      <c r="H134" s="3"/>
      <c r="I134" s="3">
        <f>Tab!K134</f>
        <v>0</v>
      </c>
      <c r="J134" s="3" t="str">
        <f>SUBSTITUTE(Tab!L134,".",",")</f>
        <v/>
      </c>
      <c r="L134" s="3" t="str">
        <f>Tab!S134</f>
        <v xml:space="preserve">tx_tp_t_cs6 </v>
      </c>
      <c r="M134" s="3">
        <f>SUBSTITUTE(Tab!T134,".",",")+0</f>
        <v>42.4</v>
      </c>
      <c r="N134" s="3" t="str">
        <f>Tab!U134</f>
        <v xml:space="preserve">tx_tp_t_cs6 </v>
      </c>
      <c r="O134" s="25">
        <f>SUBSTITUTE(Tab!V134,".",",")+0</f>
        <v>9.4</v>
      </c>
      <c r="P134" s="3"/>
    </row>
    <row r="135" spans="2:16" x14ac:dyDescent="0.2">
      <c r="B135" s="3" t="str">
        <f>SUBSTITUTE(Tab!D135,".",",")</f>
        <v/>
      </c>
      <c r="C135" s="3" t="str">
        <f>Tab!E135</f>
        <v xml:space="preserve">tx_tp_t_tail0 </v>
      </c>
      <c r="D135" s="3" t="str">
        <f>SUBSTITUTE(Tab!F135,".",",")</f>
        <v xml:space="preserve">29,2 </v>
      </c>
      <c r="E135" s="3" t="str">
        <f>Tab!G135</f>
        <v xml:space="preserve">zsmic01_t_tail2 </v>
      </c>
      <c r="F135" s="3" t="str">
        <f>SUBSTITUTE(Tab!H135,".",",")</f>
        <v xml:space="preserve">4,6 </v>
      </c>
      <c r="H135" s="3"/>
      <c r="I135" s="3">
        <f>Tab!K135</f>
        <v>0</v>
      </c>
      <c r="J135" s="3" t="str">
        <f>SUBSTITUTE(Tab!L135,".",",")</f>
        <v/>
      </c>
      <c r="L135" s="3" t="str">
        <f>Tab!S135</f>
        <v xml:space="preserve">tx_tp_t_tail0 </v>
      </c>
      <c r="M135" s="3">
        <f>SUBSTITUTE(Tab!T135,".",",")+0</f>
        <v>37.799999999999997</v>
      </c>
      <c r="N135" s="3" t="str">
        <f>Tab!U135</f>
        <v xml:space="preserve">tx_tp_t_tail0 </v>
      </c>
      <c r="O135" s="25">
        <f>SUBSTITUTE(Tab!V135,".",",")+0</f>
        <v>21.9</v>
      </c>
      <c r="P135" s="3"/>
    </row>
    <row r="136" spans="2:16" x14ac:dyDescent="0.2">
      <c r="B136" s="3" t="str">
        <f>SUBSTITUTE(Tab!D136,".",",")</f>
        <v/>
      </c>
      <c r="C136" s="3" t="str">
        <f>Tab!E136</f>
        <v xml:space="preserve">tx_tp_t_tail1 </v>
      </c>
      <c r="D136" s="3" t="str">
        <f>SUBSTITUTE(Tab!F136,".",",")</f>
        <v xml:space="preserve">18,6 </v>
      </c>
      <c r="E136" s="3" t="str">
        <f>Tab!G136</f>
        <v xml:space="preserve">zsmic01_t_tail3 </v>
      </c>
      <c r="F136" s="3" t="str">
        <f>SUBSTITUTE(Tab!H136,".",",")</f>
        <v xml:space="preserve">3,8 </v>
      </c>
      <c r="H136" s="3"/>
      <c r="I136" s="3">
        <f>Tab!K136</f>
        <v>0</v>
      </c>
      <c r="J136" s="3" t="str">
        <f>SUBSTITUTE(Tab!L136,".",",")</f>
        <v/>
      </c>
      <c r="L136" s="3" t="str">
        <f>Tab!S136</f>
        <v xml:space="preserve">tx_tp_t_tail1 </v>
      </c>
      <c r="M136" s="3">
        <f>SUBSTITUTE(Tab!T136,".",",")+0</f>
        <v>28.3</v>
      </c>
      <c r="N136" s="3" t="str">
        <f>Tab!U136</f>
        <v xml:space="preserve">tx_tp_t_tail1 </v>
      </c>
      <c r="O136" s="25">
        <f>SUBSTITUTE(Tab!V136,".",",")+0</f>
        <v>11.6</v>
      </c>
      <c r="P136" s="3"/>
    </row>
    <row r="137" spans="2:16" x14ac:dyDescent="0.2">
      <c r="B137" s="3" t="str">
        <f>SUBSTITUTE(Tab!D137,".",",")</f>
        <v/>
      </c>
      <c r="C137" s="3" t="str">
        <f>Tab!E137</f>
        <v xml:space="preserve">tx_tp_t_tail2 </v>
      </c>
      <c r="D137" s="3" t="str">
        <f>SUBSTITUTE(Tab!F137,".",",")</f>
        <v xml:space="preserve">19,4 </v>
      </c>
      <c r="E137" s="3" t="str">
        <f>Tab!G137</f>
        <v xml:space="preserve">zsmic01_t_tail4 </v>
      </c>
      <c r="F137" s="3" t="str">
        <f>SUBSTITUTE(Tab!H137,".",",")</f>
        <v>3</v>
      </c>
      <c r="H137" s="3"/>
      <c r="I137" s="3">
        <f>Tab!K137</f>
        <v>0</v>
      </c>
      <c r="J137" s="3" t="str">
        <f>SUBSTITUTE(Tab!L137,".",",")</f>
        <v/>
      </c>
      <c r="L137" s="3" t="str">
        <f>Tab!S137</f>
        <v xml:space="preserve">tx_tp_t_tail2 </v>
      </c>
      <c r="M137" s="3">
        <f>SUBSTITUTE(Tab!T137,".",",")+0</f>
        <v>30.5</v>
      </c>
      <c r="N137" s="3" t="str">
        <f>Tab!U137</f>
        <v xml:space="preserve">tx_tp_t_tail2 </v>
      </c>
      <c r="O137" s="25">
        <f>SUBSTITUTE(Tab!V137,".",",")+0</f>
        <v>11.2</v>
      </c>
      <c r="P137" s="3"/>
    </row>
    <row r="138" spans="2:16" x14ac:dyDescent="0.2">
      <c r="B138" s="3" t="str">
        <f>SUBSTITUTE(Tab!D138,".",",")</f>
        <v/>
      </c>
      <c r="C138" s="3" t="str">
        <f>Tab!E138</f>
        <v xml:space="preserve">tx_tp_t_tail3 </v>
      </c>
      <c r="D138" s="3" t="str">
        <f>SUBSTITUTE(Tab!F138,".",",")</f>
        <v xml:space="preserve">19,7 </v>
      </c>
      <c r="E138" s="3" t="str">
        <f>Tab!G138</f>
        <v xml:space="preserve">zsmic01_t_tail5 </v>
      </c>
      <c r="F138" s="3" t="str">
        <f>SUBSTITUTE(Tab!H138,".",",")</f>
        <v xml:space="preserve">2,8 </v>
      </c>
      <c r="H138" s="3"/>
      <c r="I138" s="3">
        <f>Tab!K138</f>
        <v>0</v>
      </c>
      <c r="J138" s="3" t="str">
        <f>SUBSTITUTE(Tab!L138,".",",")</f>
        <v/>
      </c>
      <c r="L138" s="3" t="str">
        <f>Tab!S138</f>
        <v xml:space="preserve">tx_tp_t_tail3 </v>
      </c>
      <c r="M138" s="3">
        <f>SUBSTITUTE(Tab!T138,".",",")+0</f>
        <v>29.1</v>
      </c>
      <c r="N138" s="3" t="str">
        <f>Tab!U138</f>
        <v xml:space="preserve">tx_tp_t_tail3 </v>
      </c>
      <c r="O138" s="25">
        <f>SUBSTITUTE(Tab!V138,".",",")+0</f>
        <v>11.7</v>
      </c>
      <c r="P138" s="3"/>
    </row>
    <row r="139" spans="2:16" x14ac:dyDescent="0.2">
      <c r="B139" s="3" t="str">
        <f>SUBSTITUTE(Tab!D139,".",",")</f>
        <v/>
      </c>
      <c r="C139" s="3" t="str">
        <f>Tab!E139</f>
        <v xml:space="preserve">tx_tp_t_tail4 </v>
      </c>
      <c r="D139" s="3" t="str">
        <f>SUBSTITUTE(Tab!F139,".",",")</f>
        <v xml:space="preserve">16,1 </v>
      </c>
      <c r="E139" s="3" t="str">
        <f>Tab!G139</f>
        <v xml:space="preserve">zsmic01_t_tail6 </v>
      </c>
      <c r="F139" s="3" t="str">
        <f>SUBSTITUTE(Tab!H139,".",",")</f>
        <v xml:space="preserve">2,6 </v>
      </c>
      <c r="H139" s="3"/>
      <c r="I139" s="3">
        <f>Tab!K139</f>
        <v>0</v>
      </c>
      <c r="J139" s="3" t="str">
        <f>SUBSTITUTE(Tab!L139,".",",")</f>
        <v/>
      </c>
      <c r="L139" s="3" t="str">
        <f>Tab!S139</f>
        <v xml:space="preserve">tx_tp_t_tail4 </v>
      </c>
      <c r="M139" s="3">
        <f>SUBSTITUTE(Tab!T139,".",",")+0</f>
        <v>24.9</v>
      </c>
      <c r="N139" s="3" t="str">
        <f>Tab!U139</f>
        <v xml:space="preserve">tx_tp_t_tail4 </v>
      </c>
      <c r="O139" s="25">
        <f>SUBSTITUTE(Tab!V139,".",",")+0</f>
        <v>9.1</v>
      </c>
      <c r="P139" s="3"/>
    </row>
    <row r="140" spans="2:16" x14ac:dyDescent="0.2">
      <c r="B140" s="3" t="str">
        <f>SUBSTITUTE(Tab!D140,".",",")</f>
        <v/>
      </c>
      <c r="C140" s="3" t="str">
        <f>Tab!E140</f>
        <v xml:space="preserve">tx_tp_t_tail5 </v>
      </c>
      <c r="D140" s="3" t="str">
        <f>SUBSTITUTE(Tab!F140,".",",")</f>
        <v>16</v>
      </c>
      <c r="E140" s="3" t="str">
        <f>Tab!G140</f>
        <v xml:space="preserve">zidcc </v>
      </c>
      <c r="F140" s="3" t="str">
        <f>SUBSTITUTE(Tab!H140,".",",")</f>
        <v>1266</v>
      </c>
      <c r="H140" s="3"/>
      <c r="I140" s="3">
        <f>Tab!K140</f>
        <v>0</v>
      </c>
      <c r="J140" s="3" t="str">
        <f>SUBSTITUTE(Tab!L140,".",",")</f>
        <v/>
      </c>
      <c r="L140" s="3" t="str">
        <f>Tab!S140</f>
        <v xml:space="preserve">tx_tp_t_tail5 </v>
      </c>
      <c r="M140" s="3">
        <f>SUBSTITUTE(Tab!T140,".",",")+0</f>
        <v>24.2</v>
      </c>
      <c r="N140" s="3" t="str">
        <f>Tab!U140</f>
        <v xml:space="preserve">tx_tp_t_tail5 </v>
      </c>
      <c r="O140" s="25">
        <f>SUBSTITUTE(Tab!V140,".",",")+0</f>
        <v>8.6999999999999993</v>
      </c>
      <c r="P140" s="3"/>
    </row>
    <row r="141" spans="2:16" x14ac:dyDescent="0.2">
      <c r="B141" s="3" t="str">
        <f>SUBSTITUTE(Tab!D141,".",",")</f>
        <v/>
      </c>
      <c r="C141" s="3" t="str">
        <f>Tab!E141</f>
        <v xml:space="preserve">tx_tp_t_tail6 </v>
      </c>
      <c r="D141" s="3" t="str">
        <f>SUBSTITUTE(Tab!F141,".",",")</f>
        <v xml:space="preserve">16,5 </v>
      </c>
      <c r="E141" s="3">
        <f>Tab!G141</f>
        <v>0</v>
      </c>
      <c r="F141" s="3" t="str">
        <f>SUBSTITUTE(Tab!H141,".",",")</f>
        <v/>
      </c>
      <c r="H141" s="3"/>
      <c r="I141" s="3">
        <f>Tab!K141</f>
        <v>0</v>
      </c>
      <c r="J141" s="3" t="str">
        <f>SUBSTITUTE(Tab!L141,".",",")</f>
        <v/>
      </c>
      <c r="L141" s="3" t="str">
        <f>Tab!S141</f>
        <v xml:space="preserve">tx_tp_t_tail6 </v>
      </c>
      <c r="M141" s="3">
        <f>SUBSTITUTE(Tab!T141,".",",")+0</f>
        <v>25.8</v>
      </c>
      <c r="N141" s="3" t="str">
        <f>Tab!U141</f>
        <v xml:space="preserve">tx_tp_t_tail6 </v>
      </c>
      <c r="O141" s="25">
        <f>SUBSTITUTE(Tab!V141,".",",")+0</f>
        <v>8.3000000000000007</v>
      </c>
      <c r="P141" s="3"/>
    </row>
    <row r="142" spans="2:16" x14ac:dyDescent="0.2">
      <c r="B142" s="3" t="str">
        <f>SUBSTITUTE(Tab!D142,".",",")</f>
        <v/>
      </c>
      <c r="C142" s="3" t="str">
        <f>Tab!E142</f>
        <v xml:space="preserve">tx_cdd_t_1829 </v>
      </c>
      <c r="D142" s="3" t="str">
        <f>SUBSTITUTE(Tab!F142,".",",")</f>
        <v xml:space="preserve">14,3 </v>
      </c>
      <c r="E142" s="3">
        <f>Tab!G142</f>
        <v>0</v>
      </c>
      <c r="F142" s="3" t="str">
        <f>SUBSTITUTE(Tab!H142,".",",")</f>
        <v/>
      </c>
      <c r="H142" s="3"/>
      <c r="I142" s="3">
        <f>Tab!K142</f>
        <v>0</v>
      </c>
      <c r="J142" s="3" t="str">
        <f>SUBSTITUTE(Tab!L142,".",",")</f>
        <v/>
      </c>
      <c r="L142" s="3" t="str">
        <f>Tab!S142</f>
        <v xml:space="preserve">tx_cdd_t_1829 </v>
      </c>
      <c r="M142" s="3">
        <f>SUBSTITUTE(Tab!T142,".",",")+0</f>
        <v>16.8</v>
      </c>
      <c r="N142" s="3" t="str">
        <f>Tab!U142</f>
        <v xml:space="preserve">tx_cdd_t_1829 </v>
      </c>
      <c r="O142" s="25">
        <f>SUBSTITUTE(Tab!V142,".",",")+0</f>
        <v>12.1</v>
      </c>
      <c r="P142" s="3"/>
    </row>
    <row r="143" spans="2:16" x14ac:dyDescent="0.2">
      <c r="B143" s="3" t="str">
        <f>SUBSTITUTE(Tab!D143,".",",")</f>
        <v/>
      </c>
      <c r="C143" s="3" t="str">
        <f>Tab!E143</f>
        <v xml:space="preserve">tx_cdd_t_3049 </v>
      </c>
      <c r="D143" s="3" t="str">
        <f>SUBSTITUTE(Tab!F143,".",",")</f>
        <v xml:space="preserve">6,4 </v>
      </c>
      <c r="E143" s="3">
        <f>Tab!G143</f>
        <v>0</v>
      </c>
      <c r="F143" s="3" t="str">
        <f>SUBSTITUTE(Tab!H143,".",",")</f>
        <v/>
      </c>
      <c r="H143" s="3"/>
      <c r="I143" s="3">
        <f>Tab!K143</f>
        <v>0</v>
      </c>
      <c r="J143" s="3" t="str">
        <f>SUBSTITUTE(Tab!L143,".",",")</f>
        <v/>
      </c>
      <c r="L143" s="3" t="str">
        <f>Tab!S143</f>
        <v xml:space="preserve">tx_cdd_t_3049 </v>
      </c>
      <c r="M143" s="3">
        <f>SUBSTITUTE(Tab!T143,".",",")+0</f>
        <v>7.7</v>
      </c>
      <c r="N143" s="3" t="str">
        <f>Tab!U143</f>
        <v xml:space="preserve">tx_cdd_t_3049 </v>
      </c>
      <c r="O143" s="25">
        <f>SUBSTITUTE(Tab!V143,".",",")+0</f>
        <v>5.3</v>
      </c>
      <c r="P143" s="3"/>
    </row>
    <row r="144" spans="2:16" x14ac:dyDescent="0.2">
      <c r="B144" s="3" t="str">
        <f>SUBSTITUTE(Tab!D144,".",",")</f>
        <v/>
      </c>
      <c r="C144" s="3" t="str">
        <f>Tab!E144</f>
        <v xml:space="preserve">tx_cdd_t_50 </v>
      </c>
      <c r="D144" s="3" t="str">
        <f>SUBSTITUTE(Tab!F144,".",",")</f>
        <v>5</v>
      </c>
      <c r="E144" s="3">
        <f>Tab!G144</f>
        <v>0</v>
      </c>
      <c r="F144" s="3" t="str">
        <f>SUBSTITUTE(Tab!H144,".",",")</f>
        <v/>
      </c>
      <c r="H144" s="3"/>
      <c r="I144" s="3">
        <f>Tab!K144</f>
        <v>0</v>
      </c>
      <c r="J144" s="3" t="str">
        <f>SUBSTITUTE(Tab!L144,".",",")</f>
        <v/>
      </c>
      <c r="L144" s="3" t="str">
        <f>Tab!S144</f>
        <v xml:space="preserve">tx_cdd_t_50 </v>
      </c>
      <c r="M144" s="3">
        <f>SUBSTITUTE(Tab!T144,".",",")+0</f>
        <v>6</v>
      </c>
      <c r="N144" s="3" t="str">
        <f>Tab!U144</f>
        <v xml:space="preserve">tx_cdd_t_50 </v>
      </c>
      <c r="O144" s="25">
        <f>SUBSTITUTE(Tab!V144,".",",")+0</f>
        <v>4.2</v>
      </c>
      <c r="P144" s="3"/>
    </row>
    <row r="145" spans="2:16" x14ac:dyDescent="0.2">
      <c r="B145" s="3" t="str">
        <f>SUBSTITUTE(Tab!D145,".",",")</f>
        <v/>
      </c>
      <c r="C145" s="3" t="str">
        <f>Tab!E145</f>
        <v xml:space="preserve">tx_cdd_t_sexe1 </v>
      </c>
      <c r="D145" s="3" t="str">
        <f>SUBSTITUTE(Tab!F145,".",",")</f>
        <v xml:space="preserve">6,7 </v>
      </c>
      <c r="E145" s="3">
        <f>Tab!G145</f>
        <v>0</v>
      </c>
      <c r="F145" s="3" t="str">
        <f>SUBSTITUTE(Tab!H145,".",",")</f>
        <v/>
      </c>
      <c r="H145" s="3"/>
      <c r="I145" s="3">
        <f>Tab!K145</f>
        <v>0</v>
      </c>
      <c r="J145" s="3" t="str">
        <f>SUBSTITUTE(Tab!L145,".",",")</f>
        <v/>
      </c>
      <c r="L145" s="3" t="str">
        <f>Tab!S145</f>
        <v xml:space="preserve">tx_cdd_t_sexe1 </v>
      </c>
      <c r="M145" s="3">
        <f>SUBSTITUTE(Tab!T145,".",",")+0</f>
        <v>0</v>
      </c>
      <c r="N145" s="3" t="str">
        <f>Tab!U145</f>
        <v xml:space="preserve">tx_cdd_t_sexe1 </v>
      </c>
      <c r="O145" s="25">
        <f>SUBSTITUTE(Tab!V145,".",",")+0</f>
        <v>6.7</v>
      </c>
      <c r="P145" s="3"/>
    </row>
    <row r="146" spans="2:16" x14ac:dyDescent="0.2">
      <c r="B146" s="3" t="str">
        <f>SUBSTITUTE(Tab!D146,".",",")</f>
        <v/>
      </c>
      <c r="C146" s="3" t="str">
        <f>Tab!E146</f>
        <v xml:space="preserve">tx_cdd_t_sexe2 </v>
      </c>
      <c r="D146" s="3" t="str">
        <f>SUBSTITUTE(Tab!F146,".",",")</f>
        <v xml:space="preserve">9,5 </v>
      </c>
      <c r="E146" s="3">
        <f>Tab!G146</f>
        <v>0</v>
      </c>
      <c r="F146" s="3" t="str">
        <f>SUBSTITUTE(Tab!H146,".",",")</f>
        <v/>
      </c>
      <c r="H146" s="3"/>
      <c r="I146" s="3">
        <f>Tab!K146</f>
        <v>0</v>
      </c>
      <c r="J146" s="3" t="str">
        <f>SUBSTITUTE(Tab!L146,".",",")</f>
        <v/>
      </c>
      <c r="L146" s="3" t="str">
        <f>Tab!S146</f>
        <v xml:space="preserve">tx_cdd_t_sexe2 </v>
      </c>
      <c r="M146" s="3">
        <f>SUBSTITUTE(Tab!T146,".",",")+0</f>
        <v>9.5</v>
      </c>
      <c r="N146" s="3" t="str">
        <f>Tab!U146</f>
        <v xml:space="preserve">tx_cdd_t_sexe2 </v>
      </c>
      <c r="O146" s="25">
        <f>SUBSTITUTE(Tab!V146,".",",")+0</f>
        <v>0</v>
      </c>
      <c r="P146" s="3"/>
    </row>
    <row r="147" spans="2:16" x14ac:dyDescent="0.2">
      <c r="B147" s="3" t="str">
        <f>SUBSTITUTE(Tab!D147,".",",")</f>
        <v/>
      </c>
      <c r="C147" s="3" t="str">
        <f>Tab!E147</f>
        <v xml:space="preserve">tx_cdd_t_cs3 </v>
      </c>
      <c r="D147" s="3" t="str">
        <f>SUBSTITUTE(Tab!F147,".",",")</f>
        <v xml:space="preserve">3,2 </v>
      </c>
      <c r="E147" s="3">
        <f>Tab!G147</f>
        <v>0</v>
      </c>
      <c r="F147" s="3" t="str">
        <f>SUBSTITUTE(Tab!H147,".",",")</f>
        <v/>
      </c>
      <c r="H147" s="3"/>
      <c r="I147" s="3">
        <f>Tab!K147</f>
        <v>0</v>
      </c>
      <c r="J147" s="3" t="str">
        <f>SUBSTITUTE(Tab!L147,".",",")</f>
        <v/>
      </c>
      <c r="L147" s="3" t="str">
        <f>Tab!S147</f>
        <v xml:space="preserve">tx_cdd_t_cs3 </v>
      </c>
      <c r="M147" s="3">
        <f>SUBSTITUTE(Tab!T147,".",",")+0</f>
        <v>4.3</v>
      </c>
      <c r="N147" s="3" t="str">
        <f>Tab!U147</f>
        <v xml:space="preserve">tx_cdd_t_cs3 </v>
      </c>
      <c r="O147" s="25">
        <f>SUBSTITUTE(Tab!V147,".",",")+0</f>
        <v>2.6</v>
      </c>
      <c r="P147" s="3"/>
    </row>
    <row r="148" spans="2:16" x14ac:dyDescent="0.2">
      <c r="B148" s="3" t="str">
        <f>SUBSTITUTE(Tab!D148,".",",")</f>
        <v/>
      </c>
      <c r="C148" s="3" t="str">
        <f>Tab!E148</f>
        <v xml:space="preserve">tx_cdd_t_cs4 </v>
      </c>
      <c r="D148" s="3" t="str">
        <f>SUBSTITUTE(Tab!F148,".",",")</f>
        <v xml:space="preserve">6,6 </v>
      </c>
      <c r="E148" s="3">
        <f>Tab!G148</f>
        <v>0</v>
      </c>
      <c r="F148" s="3" t="str">
        <f>SUBSTITUTE(Tab!H148,".",",")</f>
        <v/>
      </c>
      <c r="H148" s="3"/>
      <c r="I148" s="3">
        <f>Tab!K148</f>
        <v>0</v>
      </c>
      <c r="J148" s="3" t="str">
        <f>SUBSTITUTE(Tab!L148,".",",")</f>
        <v/>
      </c>
      <c r="L148" s="3" t="str">
        <f>Tab!S148</f>
        <v xml:space="preserve">tx_cdd_t_cs4 </v>
      </c>
      <c r="M148" s="3">
        <f>SUBSTITUTE(Tab!T148,".",",")+0</f>
        <v>7.8</v>
      </c>
      <c r="N148" s="3" t="str">
        <f>Tab!U148</f>
        <v xml:space="preserve">tx_cdd_t_cs4 </v>
      </c>
      <c r="O148" s="25">
        <f>SUBSTITUTE(Tab!V148,".",",")+0</f>
        <v>5.4</v>
      </c>
      <c r="P148" s="3"/>
    </row>
    <row r="149" spans="2:16" x14ac:dyDescent="0.2">
      <c r="B149" s="3" t="str">
        <f>SUBSTITUTE(Tab!D149,".",",")</f>
        <v/>
      </c>
      <c r="C149" s="3" t="str">
        <f>Tab!E149</f>
        <v xml:space="preserve">tx_cdd_t_cs5 </v>
      </c>
      <c r="D149" s="3" t="str">
        <f>SUBSTITUTE(Tab!F149,".",",")</f>
        <v xml:space="preserve">11,9 </v>
      </c>
      <c r="E149" s="3">
        <f>Tab!G149</f>
        <v>0</v>
      </c>
      <c r="F149" s="3" t="str">
        <f>SUBSTITUTE(Tab!H149,".",",")</f>
        <v/>
      </c>
      <c r="H149" s="3"/>
      <c r="I149" s="3">
        <f>Tab!K149</f>
        <v>0</v>
      </c>
      <c r="J149" s="3" t="str">
        <f>SUBSTITUTE(Tab!L149,".",",")</f>
        <v/>
      </c>
      <c r="L149" s="3" t="str">
        <f>Tab!S149</f>
        <v xml:space="preserve">tx_cdd_t_cs5 </v>
      </c>
      <c r="M149" s="3">
        <f>SUBSTITUTE(Tab!T149,".",",")+0</f>
        <v>11.7</v>
      </c>
      <c r="N149" s="3" t="str">
        <f>Tab!U149</f>
        <v xml:space="preserve">tx_cdd_t_cs5 </v>
      </c>
      <c r="O149" s="25">
        <f>SUBSTITUTE(Tab!V149,".",",")+0</f>
        <v>12.2</v>
      </c>
      <c r="P149" s="3"/>
    </row>
    <row r="150" spans="2:16" x14ac:dyDescent="0.2">
      <c r="B150" s="3" t="str">
        <f>SUBSTITUTE(Tab!D150,".",",")</f>
        <v/>
      </c>
      <c r="C150" s="3" t="str">
        <f>Tab!E150</f>
        <v xml:space="preserve">tx_cdd_t_cs6 </v>
      </c>
      <c r="D150" s="3" t="str">
        <f>SUBSTITUTE(Tab!F150,".",",")</f>
        <v xml:space="preserve">8,1 </v>
      </c>
      <c r="E150" s="3">
        <f>Tab!G150</f>
        <v>0</v>
      </c>
      <c r="F150" s="3" t="str">
        <f>SUBSTITUTE(Tab!H150,".",",")</f>
        <v/>
      </c>
      <c r="H150" s="3"/>
      <c r="I150" s="3">
        <f>Tab!K150</f>
        <v>0</v>
      </c>
      <c r="J150" s="3" t="str">
        <f>SUBSTITUTE(Tab!L150,".",",")</f>
        <v/>
      </c>
      <c r="L150" s="3" t="str">
        <f>Tab!S150</f>
        <v xml:space="preserve">tx_cdd_t_cs6 </v>
      </c>
      <c r="M150" s="3">
        <f>SUBSTITUTE(Tab!T150,".",",")+0</f>
        <v>11.6</v>
      </c>
      <c r="N150" s="3" t="str">
        <f>Tab!U150</f>
        <v xml:space="preserve">tx_cdd_t_cs6 </v>
      </c>
      <c r="O150" s="25">
        <f>SUBSTITUTE(Tab!V150,".",",")+0</f>
        <v>7.1</v>
      </c>
      <c r="P150" s="3"/>
    </row>
    <row r="151" spans="2:16" x14ac:dyDescent="0.2">
      <c r="B151" s="3" t="str">
        <f>SUBSTITUTE(Tab!D151,".",",")</f>
        <v/>
      </c>
      <c r="C151" s="3" t="str">
        <f>Tab!E151</f>
        <v xml:space="preserve">tx_cdd_t_tail0 </v>
      </c>
      <c r="D151" s="3" t="str">
        <f>SUBSTITUTE(Tab!F151,".",",")</f>
        <v xml:space="preserve">9,5 </v>
      </c>
      <c r="E151" s="3">
        <f>Tab!G151</f>
        <v>0</v>
      </c>
      <c r="F151" s="3" t="str">
        <f>SUBSTITUTE(Tab!H151,".",",")</f>
        <v/>
      </c>
      <c r="H151" s="3"/>
      <c r="I151" s="3">
        <f>Tab!K151</f>
        <v>0</v>
      </c>
      <c r="J151" s="3" t="str">
        <f>SUBSTITUTE(Tab!L151,".",",")</f>
        <v/>
      </c>
      <c r="L151" s="3" t="str">
        <f>Tab!S151</f>
        <v xml:space="preserve">tx_cdd_t_tail0 </v>
      </c>
      <c r="M151" s="3">
        <f>SUBSTITUTE(Tab!T151,".",",")+0</f>
        <v>9.8000000000000007</v>
      </c>
      <c r="N151" s="3" t="str">
        <f>Tab!U151</f>
        <v xml:space="preserve">tx_cdd_t_tail0 </v>
      </c>
      <c r="O151" s="25">
        <f>SUBSTITUTE(Tab!V151,".",",")+0</f>
        <v>9.1999999999999993</v>
      </c>
      <c r="P151" s="3"/>
    </row>
    <row r="152" spans="2:16" x14ac:dyDescent="0.2">
      <c r="B152" s="3" t="str">
        <f>SUBSTITUTE(Tab!D152,".",",")</f>
        <v/>
      </c>
      <c r="C152" s="3" t="str">
        <f>Tab!E152</f>
        <v xml:space="preserve">tx_cdd_t_tail1 </v>
      </c>
      <c r="D152" s="3" t="str">
        <f>SUBSTITUTE(Tab!F152,".",",")</f>
        <v>9</v>
      </c>
      <c r="E152" s="3">
        <f>Tab!G152</f>
        <v>0</v>
      </c>
      <c r="F152" s="3" t="str">
        <f>SUBSTITUTE(Tab!H152,".",",")</f>
        <v/>
      </c>
      <c r="H152" s="3"/>
      <c r="I152" s="3">
        <f>Tab!K152</f>
        <v>0</v>
      </c>
      <c r="J152" s="3" t="str">
        <f>SUBSTITUTE(Tab!L152,".",",")</f>
        <v/>
      </c>
      <c r="L152" s="3" t="str">
        <f>Tab!S152</f>
        <v xml:space="preserve">tx_cdd_t_tail1 </v>
      </c>
      <c r="M152" s="3">
        <f>SUBSTITUTE(Tab!T152,".",",")+0</f>
        <v>10</v>
      </c>
      <c r="N152" s="3" t="str">
        <f>Tab!U152</f>
        <v xml:space="preserve">tx_cdd_t_tail1 </v>
      </c>
      <c r="O152" s="25">
        <f>SUBSTITUTE(Tab!V152,".",",")+0</f>
        <v>8.3000000000000007</v>
      </c>
      <c r="P152" s="3"/>
    </row>
    <row r="153" spans="2:16" x14ac:dyDescent="0.2">
      <c r="B153" s="3" t="str">
        <f>SUBSTITUTE(Tab!D153,".",",")</f>
        <v/>
      </c>
      <c r="C153" s="3" t="str">
        <f>Tab!E153</f>
        <v xml:space="preserve">tx_cdd_t_tail2 </v>
      </c>
      <c r="D153" s="3" t="str">
        <f>SUBSTITUTE(Tab!F153,".",",")</f>
        <v xml:space="preserve">8,3 </v>
      </c>
      <c r="E153" s="3">
        <f>Tab!G153</f>
        <v>0</v>
      </c>
      <c r="F153" s="3" t="str">
        <f>SUBSTITUTE(Tab!H153,".",",")</f>
        <v/>
      </c>
      <c r="H153" s="3"/>
      <c r="I153" s="3">
        <f>Tab!K153</f>
        <v>0</v>
      </c>
      <c r="J153" s="3" t="str">
        <f>SUBSTITUTE(Tab!L153,".",",")</f>
        <v/>
      </c>
      <c r="L153" s="3" t="str">
        <f>Tab!S153</f>
        <v xml:space="preserve">tx_cdd_t_tail2 </v>
      </c>
      <c r="M153" s="3">
        <f>SUBSTITUTE(Tab!T153,".",",")+0</f>
        <v>9.8000000000000007</v>
      </c>
      <c r="N153" s="3" t="str">
        <f>Tab!U153</f>
        <v xml:space="preserve">tx_cdd_t_tail2 </v>
      </c>
      <c r="O153" s="25">
        <f>SUBSTITUTE(Tab!V153,".",",")+0</f>
        <v>7.3</v>
      </c>
      <c r="P153" s="3"/>
    </row>
    <row r="154" spans="2:16" x14ac:dyDescent="0.2">
      <c r="B154" s="3" t="str">
        <f>SUBSTITUTE(Tab!D154,".",",")</f>
        <v/>
      </c>
      <c r="C154" s="3" t="str">
        <f>Tab!E154</f>
        <v xml:space="preserve">tx_cdd_t_tail3 </v>
      </c>
      <c r="D154" s="3" t="str">
        <f>SUBSTITUTE(Tab!F154,".",",")</f>
        <v xml:space="preserve">8,9 </v>
      </c>
      <c r="E154" s="3">
        <f>Tab!G154</f>
        <v>0</v>
      </c>
      <c r="F154" s="3" t="str">
        <f>SUBSTITUTE(Tab!H154,".",",")</f>
        <v/>
      </c>
      <c r="H154" s="3"/>
      <c r="I154" s="3">
        <f>Tab!K154</f>
        <v>0</v>
      </c>
      <c r="J154" s="3" t="str">
        <f>SUBSTITUTE(Tab!L154,".",",")</f>
        <v/>
      </c>
      <c r="L154" s="3" t="str">
        <f>Tab!S154</f>
        <v xml:space="preserve">tx_cdd_t_tail3 </v>
      </c>
      <c r="M154" s="3">
        <f>SUBSTITUTE(Tab!T154,".",",")+0</f>
        <v>11</v>
      </c>
      <c r="N154" s="3" t="str">
        <f>Tab!U154</f>
        <v xml:space="preserve">tx_cdd_t_tail3 </v>
      </c>
      <c r="O154" s="25">
        <f>SUBSTITUTE(Tab!V154,".",",")+0</f>
        <v>7.2</v>
      </c>
      <c r="P154" s="3"/>
    </row>
    <row r="155" spans="2:16" x14ac:dyDescent="0.2">
      <c r="B155" s="3" t="str">
        <f>SUBSTITUTE(Tab!D155,".",",")</f>
        <v/>
      </c>
      <c r="C155" s="3" t="str">
        <f>Tab!E155</f>
        <v xml:space="preserve">tx_cdd_t_tail4 </v>
      </c>
      <c r="D155" s="3" t="str">
        <f>SUBSTITUTE(Tab!F155,".",",")</f>
        <v xml:space="preserve">8,4 </v>
      </c>
      <c r="E155" s="3">
        <f>Tab!G155</f>
        <v>0</v>
      </c>
      <c r="F155" s="3" t="str">
        <f>SUBSTITUTE(Tab!H155,".",",")</f>
        <v/>
      </c>
      <c r="H155" s="3"/>
      <c r="I155" s="3">
        <f>Tab!K155</f>
        <v>0</v>
      </c>
      <c r="J155" s="3" t="str">
        <f>SUBSTITUTE(Tab!L155,".",",")</f>
        <v/>
      </c>
      <c r="L155" s="3" t="str">
        <f>Tab!S155</f>
        <v xml:space="preserve">tx_cdd_t_tail4 </v>
      </c>
      <c r="M155" s="3">
        <f>SUBSTITUTE(Tab!T155,".",",")+0</f>
        <v>10.7</v>
      </c>
      <c r="N155" s="3" t="str">
        <f>Tab!U155</f>
        <v xml:space="preserve">tx_cdd_t_tail4 </v>
      </c>
      <c r="O155" s="25">
        <f>SUBSTITUTE(Tab!V155,".",",")+0</f>
        <v>6.5</v>
      </c>
      <c r="P155" s="3"/>
    </row>
    <row r="156" spans="2:16" x14ac:dyDescent="0.2">
      <c r="B156" s="3" t="str">
        <f>SUBSTITUTE(Tab!D156,".",",")</f>
        <v/>
      </c>
      <c r="C156" s="3" t="str">
        <f>Tab!E156</f>
        <v xml:space="preserve">tx_cdd_t_tail5 </v>
      </c>
      <c r="D156" s="3" t="str">
        <f>SUBSTITUTE(Tab!F156,".",",")</f>
        <v>8</v>
      </c>
      <c r="E156" s="3">
        <f>Tab!G156</f>
        <v>0</v>
      </c>
      <c r="F156" s="3" t="str">
        <f>SUBSTITUTE(Tab!H156,".",",")</f>
        <v/>
      </c>
      <c r="H156" s="3"/>
      <c r="I156" s="3">
        <f>Tab!K156</f>
        <v>0</v>
      </c>
      <c r="J156" s="3" t="str">
        <f>SUBSTITUTE(Tab!L156,".",",")</f>
        <v/>
      </c>
      <c r="L156" s="3" t="str">
        <f>Tab!S156</f>
        <v xml:space="preserve">tx_cdd_t_tail5 </v>
      </c>
      <c r="M156" s="3">
        <f>SUBSTITUTE(Tab!T156,".",",")+0</f>
        <v>10.199999999999999</v>
      </c>
      <c r="N156" s="3" t="str">
        <f>Tab!U156</f>
        <v xml:space="preserve">tx_cdd_t_tail5 </v>
      </c>
      <c r="O156" s="25">
        <f>SUBSTITUTE(Tab!V156,".",",")+0</f>
        <v>6</v>
      </c>
      <c r="P156" s="3"/>
    </row>
    <row r="157" spans="2:16" x14ac:dyDescent="0.2">
      <c r="B157" s="3" t="str">
        <f>SUBSTITUTE(Tab!D157,".",",")</f>
        <v/>
      </c>
      <c r="C157" s="3" t="str">
        <f>Tab!E157</f>
        <v xml:space="preserve">tx_cdd_t_tail6 </v>
      </c>
      <c r="D157" s="3" t="str">
        <f>SUBSTITUTE(Tab!F157,".",",")</f>
        <v>6</v>
      </c>
      <c r="E157" s="3">
        <f>Tab!G157</f>
        <v>0</v>
      </c>
      <c r="F157" s="3" t="str">
        <f>SUBSTITUTE(Tab!H157,".",",")</f>
        <v/>
      </c>
      <c r="H157" s="3"/>
      <c r="I157" s="3">
        <f>Tab!K157</f>
        <v>0</v>
      </c>
      <c r="J157" s="3" t="str">
        <f>SUBSTITUTE(Tab!L157,".",",")</f>
        <v/>
      </c>
      <c r="L157" s="3" t="str">
        <f>Tab!S157</f>
        <v xml:space="preserve">tx_cdd_t_tail6 </v>
      </c>
      <c r="M157" s="3">
        <f>SUBSTITUTE(Tab!T157,".",",")+0</f>
        <v>8.1</v>
      </c>
      <c r="N157" s="3" t="str">
        <f>Tab!U157</f>
        <v xml:space="preserve">tx_cdd_t_tail6 </v>
      </c>
      <c r="O157" s="25">
        <f>SUBSTITUTE(Tab!V157,".",",")+0</f>
        <v>4.0999999999999996</v>
      </c>
      <c r="P157" s="3"/>
    </row>
    <row r="158" spans="2:16" x14ac:dyDescent="0.2">
      <c r="B158" s="3" t="str">
        <f>SUBSTITUTE(Tab!D158,".",",")</f>
        <v/>
      </c>
      <c r="C158" s="3" t="str">
        <f>Tab!E158</f>
        <v xml:space="preserve">zidcc </v>
      </c>
      <c r="D158" s="3" t="str">
        <f>SUBSTITUTE(Tab!F158,".",",")</f>
        <v>1266</v>
      </c>
      <c r="E158" s="3">
        <f>Tab!G158</f>
        <v>0</v>
      </c>
      <c r="F158" s="3" t="str">
        <f>SUBSTITUTE(Tab!H158,".",",")</f>
        <v/>
      </c>
      <c r="H158" s="3"/>
      <c r="I158" s="3">
        <f>Tab!K158</f>
        <v>0</v>
      </c>
      <c r="J158" s="3" t="str">
        <f>SUBSTITUTE(Tab!L158,".",",")</f>
        <v/>
      </c>
      <c r="L158" s="3" t="str">
        <f>Tab!S158</f>
        <v xml:space="preserve">zidcc </v>
      </c>
      <c r="M158" s="3">
        <f>SUBSTITUTE(Tab!T158,".",",")+0</f>
        <v>1266</v>
      </c>
      <c r="N158" s="3" t="str">
        <f>Tab!U158</f>
        <v xml:space="preserve">zidcc </v>
      </c>
      <c r="O158" s="25">
        <f>SUBSTITUTE(Tab!V158,".",",")+0</f>
        <v>1266</v>
      </c>
      <c r="P158" s="3"/>
    </row>
    <row r="159" spans="2:16" x14ac:dyDescent="0.2">
      <c r="B159" s="3" t="str">
        <f>SUBSTITUTE(Tab!D159,".",",")</f>
        <v/>
      </c>
      <c r="D159" s="3"/>
      <c r="E159" s="3">
        <f>Tab!G159</f>
        <v>0</v>
      </c>
      <c r="F159" s="3" t="str">
        <f>SUBSTITUTE(Tab!H159,".",",")</f>
        <v/>
      </c>
      <c r="H159" s="3"/>
      <c r="I159" s="3">
        <f>Tab!K159</f>
        <v>0</v>
      </c>
      <c r="J159" s="3" t="str">
        <f>SUBSTITUTE(Tab!L159,".",",")</f>
        <v/>
      </c>
      <c r="L159" s="3">
        <f>Tab!S159</f>
        <v>0</v>
      </c>
      <c r="M159" s="3" t="e">
        <f>SUBSTITUTE(Tab!T159,".",",")+0</f>
        <v>#VALUE!</v>
      </c>
      <c r="N159" s="3">
        <f>Tab!U159</f>
        <v>0</v>
      </c>
      <c r="O159" s="25" t="e">
        <f>SUBSTITUTE(Tab!V159,".",",")+0</f>
        <v>#VALUE!</v>
      </c>
      <c r="P159" s="3"/>
    </row>
    <row r="160" spans="2:16" x14ac:dyDescent="0.2">
      <c r="B160" s="3" t="str">
        <f>SUBSTITUTE(Tab!D160,".",",")</f>
        <v/>
      </c>
      <c r="D160" s="3"/>
      <c r="E160" s="3">
        <f>Tab!G160</f>
        <v>0</v>
      </c>
      <c r="F160" s="3" t="str">
        <f>SUBSTITUTE(Tab!H160,".",",")</f>
        <v/>
      </c>
      <c r="H160" s="3"/>
      <c r="I160" s="3">
        <f>Tab!K160</f>
        <v>0</v>
      </c>
      <c r="J160" s="3" t="str">
        <f>SUBSTITUTE(Tab!L160,".",",")</f>
        <v/>
      </c>
      <c r="L160" s="3">
        <f>Tab!S160</f>
        <v>0</v>
      </c>
      <c r="M160" s="3" t="e">
        <f>SUBSTITUTE(Tab!T160,".",",")+0</f>
        <v>#VALUE!</v>
      </c>
      <c r="N160" s="3">
        <f>Tab!U160</f>
        <v>0</v>
      </c>
      <c r="O160" s="25" t="e">
        <f>SUBSTITUTE(Tab!V160,".",",")+0</f>
        <v>#VALUE!</v>
      </c>
      <c r="P160" s="3"/>
    </row>
    <row r="161" spans="2:16" x14ac:dyDescent="0.2">
      <c r="B161" s="3" t="str">
        <f>SUBSTITUTE(Tab!D161,".",",")</f>
        <v/>
      </c>
      <c r="D161" s="3"/>
      <c r="E161" s="3">
        <f>Tab!G161</f>
        <v>0</v>
      </c>
      <c r="F161" s="3" t="str">
        <f>SUBSTITUTE(Tab!H161,".",",")</f>
        <v/>
      </c>
      <c r="H161" s="3"/>
      <c r="I161" s="3">
        <f>Tab!K161</f>
        <v>0</v>
      </c>
      <c r="J161" s="3" t="str">
        <f>SUBSTITUTE(Tab!L161,".",",")</f>
        <v/>
      </c>
      <c r="L161" s="3">
        <f>Tab!S161</f>
        <v>0</v>
      </c>
      <c r="M161" s="3" t="e">
        <f>SUBSTITUTE(Tab!T161,".",",")+0</f>
        <v>#VALUE!</v>
      </c>
      <c r="N161" s="3">
        <f>Tab!U161</f>
        <v>0</v>
      </c>
      <c r="O161" s="25" t="e">
        <f>SUBSTITUTE(Tab!V161,".",",")+0</f>
        <v>#VALUE!</v>
      </c>
      <c r="P161" s="3"/>
    </row>
    <row r="162" spans="2:16" x14ac:dyDescent="0.2">
      <c r="B162" s="3" t="str">
        <f>SUBSTITUTE(Tab!D162,".",",")</f>
        <v/>
      </c>
      <c r="D162" s="3"/>
      <c r="F162" s="3"/>
      <c r="H162" s="3"/>
      <c r="I162" s="3">
        <f>Tab!K162</f>
        <v>0</v>
      </c>
      <c r="J162" s="3" t="str">
        <f>SUBSTITUTE(Tab!L162,".",",")</f>
        <v/>
      </c>
      <c r="L162" s="3">
        <f>Tab!S162</f>
        <v>0</v>
      </c>
      <c r="M162" s="3" t="e">
        <f>SUBSTITUTE(Tab!T162,".",",")+0</f>
        <v>#VALUE!</v>
      </c>
      <c r="N162" s="3">
        <f>Tab!U162</f>
        <v>0</v>
      </c>
      <c r="O162" s="25" t="e">
        <f>SUBSTITUTE(Tab!V162,".",",")+0</f>
        <v>#VALUE!</v>
      </c>
      <c r="P162" s="3"/>
    </row>
    <row r="163" spans="2:16" x14ac:dyDescent="0.2">
      <c r="B163" s="3" t="str">
        <f>SUBSTITUTE(Tab!D163,".",",")</f>
        <v/>
      </c>
      <c r="D163" s="3"/>
      <c r="F163" s="3"/>
      <c r="H163" s="3"/>
      <c r="I163" s="3">
        <f>Tab!K163</f>
        <v>0</v>
      </c>
      <c r="J163" s="3" t="str">
        <f>SUBSTITUTE(Tab!L163,".",",")</f>
        <v/>
      </c>
      <c r="L163" s="3">
        <f>Tab!S163</f>
        <v>0</v>
      </c>
      <c r="M163" s="3" t="e">
        <f>SUBSTITUTE(Tab!T163,".",",")+0</f>
        <v>#VALUE!</v>
      </c>
      <c r="N163" s="3">
        <f>Tab!U163</f>
        <v>0</v>
      </c>
      <c r="O163" s="25" t="e">
        <f>SUBSTITUTE(Tab!V163,".",",")+0</f>
        <v>#VALUE!</v>
      </c>
      <c r="P163" s="3"/>
    </row>
    <row r="164" spans="2:16" x14ac:dyDescent="0.2">
      <c r="B164" s="3" t="str">
        <f>SUBSTITUTE(Tab!D164,".",",")</f>
        <v/>
      </c>
      <c r="D164" s="3"/>
      <c r="F164" s="3"/>
      <c r="H164" s="3"/>
      <c r="I164" s="3">
        <f>Tab!K164</f>
        <v>0</v>
      </c>
      <c r="J164" s="3" t="str">
        <f>SUBSTITUTE(Tab!L164,".",",")</f>
        <v/>
      </c>
      <c r="L164" s="3">
        <f>Tab!S164</f>
        <v>0</v>
      </c>
      <c r="M164" s="3" t="e">
        <f>SUBSTITUTE(Tab!T164,".",",")+0</f>
        <v>#VALUE!</v>
      </c>
      <c r="N164" s="3">
        <f>Tab!U164</f>
        <v>0</v>
      </c>
      <c r="O164" s="25" t="e">
        <f>SUBSTITUTE(Tab!V164,".",",")+0</f>
        <v>#VALUE!</v>
      </c>
      <c r="P164" s="3"/>
    </row>
    <row r="165" spans="2:16" x14ac:dyDescent="0.2">
      <c r="B165" s="3" t="str">
        <f>SUBSTITUTE(Tab!D165,".",",")</f>
        <v/>
      </c>
      <c r="D165" s="3"/>
      <c r="F165" s="3"/>
      <c r="H165" s="3"/>
      <c r="I165" s="3">
        <f>Tab!K165</f>
        <v>0</v>
      </c>
      <c r="J165" s="3" t="str">
        <f>SUBSTITUTE(Tab!L165,".",",")</f>
        <v/>
      </c>
      <c r="L165" s="3">
        <f>Tab!S165</f>
        <v>0</v>
      </c>
      <c r="M165" s="3" t="e">
        <f>SUBSTITUTE(Tab!T165,".",",")+0</f>
        <v>#VALUE!</v>
      </c>
      <c r="N165" s="3">
        <f>Tab!U165</f>
        <v>0</v>
      </c>
      <c r="O165" s="25" t="e">
        <f>SUBSTITUTE(Tab!V165,".",",")+0</f>
        <v>#VALUE!</v>
      </c>
      <c r="P165" s="3"/>
    </row>
    <row r="166" spans="2:16" x14ac:dyDescent="0.2">
      <c r="B166" s="3" t="str">
        <f>SUBSTITUTE(Tab!D166,".",",")</f>
        <v/>
      </c>
      <c r="D166" s="3"/>
      <c r="F166" s="3"/>
      <c r="H166" s="3"/>
      <c r="I166" s="3">
        <f>Tab!K166</f>
        <v>0</v>
      </c>
      <c r="J166" s="3" t="str">
        <f>SUBSTITUTE(Tab!L166,".",",")</f>
        <v/>
      </c>
      <c r="L166" s="3">
        <f>Tab!S166</f>
        <v>0</v>
      </c>
      <c r="M166" s="3" t="e">
        <f>SUBSTITUTE(Tab!T166,".",",")+0</f>
        <v>#VALUE!</v>
      </c>
      <c r="N166" s="3">
        <f>Tab!U166</f>
        <v>0</v>
      </c>
      <c r="O166" s="25" t="e">
        <f>SUBSTITUTE(Tab!V166,".",",")+0</f>
        <v>#VALUE!</v>
      </c>
      <c r="P166" s="3"/>
    </row>
    <row r="167" spans="2:16" x14ac:dyDescent="0.2">
      <c r="B167" s="3" t="str">
        <f>SUBSTITUTE(Tab!D167,".",",")</f>
        <v/>
      </c>
      <c r="D167" s="3"/>
      <c r="F167" s="3"/>
      <c r="H167" s="3"/>
      <c r="I167" s="3">
        <f>Tab!K167</f>
        <v>0</v>
      </c>
      <c r="J167" s="3" t="str">
        <f>SUBSTITUTE(Tab!L167,".",",")</f>
        <v/>
      </c>
      <c r="L167" s="3">
        <f>Tab!S167</f>
        <v>0</v>
      </c>
      <c r="M167" s="3" t="e">
        <f>SUBSTITUTE(Tab!T167,".",",")+0</f>
        <v>#VALUE!</v>
      </c>
      <c r="N167" s="3">
        <f>Tab!U167</f>
        <v>0</v>
      </c>
      <c r="O167" s="25" t="e">
        <f>SUBSTITUTE(Tab!V167,".",",")+0</f>
        <v>#VALUE!</v>
      </c>
      <c r="P167" s="3"/>
    </row>
    <row r="168" spans="2:16" x14ac:dyDescent="0.2">
      <c r="B168" s="3" t="str">
        <f>SUBSTITUTE(Tab!D168,".",",")</f>
        <v/>
      </c>
      <c r="D168" s="3"/>
      <c r="F168" s="3"/>
      <c r="H168" s="3"/>
      <c r="I168" s="3">
        <f>Tab!K168</f>
        <v>0</v>
      </c>
      <c r="J168" s="3" t="str">
        <f>SUBSTITUTE(Tab!L168,".",",")</f>
        <v/>
      </c>
      <c r="L168" s="3">
        <f>Tab!S168</f>
        <v>0</v>
      </c>
      <c r="M168" s="3" t="e">
        <f>SUBSTITUTE(Tab!T168,".",",")+0</f>
        <v>#VALUE!</v>
      </c>
      <c r="N168" s="3">
        <f>Tab!U168</f>
        <v>0</v>
      </c>
      <c r="O168" s="25" t="e">
        <f>SUBSTITUTE(Tab!V168,".",",")+0</f>
        <v>#VALUE!</v>
      </c>
      <c r="P168" s="3"/>
    </row>
    <row r="169" spans="2:16" x14ac:dyDescent="0.2">
      <c r="B169" s="3" t="str">
        <f>SUBSTITUTE(Tab!D169,".",",")</f>
        <v/>
      </c>
      <c r="D169" s="3"/>
      <c r="F169" s="3"/>
      <c r="H169" s="3"/>
      <c r="I169" s="3">
        <f>Tab!K169</f>
        <v>0</v>
      </c>
      <c r="J169" s="3" t="str">
        <f>SUBSTITUTE(Tab!L169,".",",")</f>
        <v/>
      </c>
      <c r="L169" s="3">
        <f>Tab!S169</f>
        <v>0</v>
      </c>
      <c r="M169" s="3" t="e">
        <f>SUBSTITUTE(Tab!T169,".",",")+0</f>
        <v>#VALUE!</v>
      </c>
      <c r="N169" s="3">
        <f>Tab!U169</f>
        <v>0</v>
      </c>
      <c r="O169" s="25" t="e">
        <f>SUBSTITUTE(Tab!V169,".",",")+0</f>
        <v>#VALUE!</v>
      </c>
      <c r="P169" s="3"/>
    </row>
    <row r="170" spans="2:16" x14ac:dyDescent="0.2">
      <c r="B170" s="3" t="str">
        <f>SUBSTITUTE(Tab!D170,".",",")</f>
        <v/>
      </c>
      <c r="D170" s="3"/>
      <c r="F170" s="3"/>
      <c r="H170" s="3"/>
      <c r="I170" s="3">
        <f>Tab!K170</f>
        <v>0</v>
      </c>
      <c r="J170" s="3" t="str">
        <f>SUBSTITUTE(Tab!L170,".",",")</f>
        <v/>
      </c>
      <c r="L170" s="3">
        <f>Tab!S170</f>
        <v>0</v>
      </c>
      <c r="M170" s="3" t="e">
        <f>SUBSTITUTE(Tab!T170,".",",")+0</f>
        <v>#VALUE!</v>
      </c>
      <c r="N170" s="3">
        <f>Tab!U170</f>
        <v>0</v>
      </c>
      <c r="O170" s="25" t="e">
        <f>SUBSTITUTE(Tab!V170,".",",")+0</f>
        <v>#VALUE!</v>
      </c>
      <c r="P170" s="3"/>
    </row>
    <row r="171" spans="2:16" x14ac:dyDescent="0.2">
      <c r="B171" s="3" t="str">
        <f>SUBSTITUTE(Tab!D171,".",",")</f>
        <v/>
      </c>
      <c r="D171" s="3"/>
      <c r="F171" s="3"/>
      <c r="H171" s="3"/>
      <c r="I171" s="3">
        <f>Tab!K171</f>
        <v>0</v>
      </c>
      <c r="J171" s="3" t="str">
        <f>SUBSTITUTE(Tab!L171,".",",")</f>
        <v/>
      </c>
      <c r="L171" s="3">
        <f>Tab!S171</f>
        <v>0</v>
      </c>
      <c r="M171" s="3" t="e">
        <f>SUBSTITUTE(Tab!T171,".",",")+0</f>
        <v>#VALUE!</v>
      </c>
      <c r="N171" s="3">
        <f>Tab!U171</f>
        <v>0</v>
      </c>
      <c r="O171" s="25" t="e">
        <f>SUBSTITUTE(Tab!V171,".",",")+0</f>
        <v>#VALUE!</v>
      </c>
      <c r="P171" s="3"/>
    </row>
    <row r="172" spans="2:16" x14ac:dyDescent="0.2">
      <c r="B172" s="3" t="str">
        <f>SUBSTITUTE(Tab!D172,".",",")</f>
        <v/>
      </c>
      <c r="D172" s="3"/>
      <c r="F172" s="3"/>
      <c r="H172" s="3"/>
      <c r="I172" s="3">
        <f>Tab!K172</f>
        <v>0</v>
      </c>
      <c r="J172" s="3" t="str">
        <f>SUBSTITUTE(Tab!L172,".",",")</f>
        <v/>
      </c>
      <c r="L172" s="3">
        <f>Tab!S172</f>
        <v>0</v>
      </c>
      <c r="M172" s="3" t="e">
        <f>SUBSTITUTE(Tab!T172,".",",")+0</f>
        <v>#VALUE!</v>
      </c>
      <c r="N172" s="3">
        <f>Tab!U172</f>
        <v>0</v>
      </c>
      <c r="O172" s="25" t="e">
        <f>SUBSTITUTE(Tab!V172,".",",")+0</f>
        <v>#VALUE!</v>
      </c>
      <c r="P172" s="3"/>
    </row>
    <row r="173" spans="2:16" x14ac:dyDescent="0.2">
      <c r="B173" s="3" t="str">
        <f>SUBSTITUTE(Tab!D173,".",",")</f>
        <v/>
      </c>
      <c r="D173" s="3"/>
      <c r="F173" s="3"/>
      <c r="H173" s="3"/>
      <c r="I173" s="3">
        <f>Tab!K173</f>
        <v>0</v>
      </c>
      <c r="J173" s="3" t="str">
        <f>SUBSTITUTE(Tab!L173,".",",")</f>
        <v/>
      </c>
      <c r="L173" s="3">
        <f>Tab!S173</f>
        <v>0</v>
      </c>
      <c r="M173" s="3" t="e">
        <f>SUBSTITUTE(Tab!T173,".",",")+0</f>
        <v>#VALUE!</v>
      </c>
      <c r="N173" s="3">
        <f>Tab!U173</f>
        <v>0</v>
      </c>
      <c r="O173" s="25" t="e">
        <f>SUBSTITUTE(Tab!V173,".",",")+0</f>
        <v>#VALUE!</v>
      </c>
      <c r="P173" s="3"/>
    </row>
    <row r="174" spans="2:16" x14ac:dyDescent="0.2">
      <c r="B174" s="3" t="str">
        <f>SUBSTITUTE(Tab!D174,".",",")</f>
        <v/>
      </c>
      <c r="D174" s="3"/>
      <c r="F174" s="3"/>
      <c r="H174" s="3"/>
      <c r="I174" s="3">
        <f>Tab!K174</f>
        <v>0</v>
      </c>
      <c r="J174" s="3" t="str">
        <f>SUBSTITUTE(Tab!L174,".",",")</f>
        <v/>
      </c>
      <c r="L174" s="3">
        <f>Tab!S174</f>
        <v>0</v>
      </c>
      <c r="M174" s="3" t="e">
        <f>SUBSTITUTE(Tab!T174,".",",")+0</f>
        <v>#VALUE!</v>
      </c>
      <c r="N174" s="3">
        <f>Tab!U174</f>
        <v>0</v>
      </c>
      <c r="O174" s="25" t="e">
        <f>SUBSTITUTE(Tab!V174,".",",")+0</f>
        <v>#VALUE!</v>
      </c>
      <c r="P174" s="3"/>
    </row>
    <row r="175" spans="2:16" x14ac:dyDescent="0.2">
      <c r="B175" s="3" t="str">
        <f>SUBSTITUTE(Tab!D175,".",",")</f>
        <v/>
      </c>
      <c r="D175" s="3"/>
      <c r="F175" s="3"/>
      <c r="H175" s="3"/>
      <c r="I175" s="3">
        <f>Tab!K175</f>
        <v>0</v>
      </c>
      <c r="J175" s="3" t="str">
        <f>SUBSTITUTE(Tab!L175,".",",")</f>
        <v/>
      </c>
      <c r="L175" s="3">
        <f>Tab!S175</f>
        <v>0</v>
      </c>
      <c r="M175" s="3" t="e">
        <f>SUBSTITUTE(Tab!T175,".",",")+0</f>
        <v>#VALUE!</v>
      </c>
      <c r="N175" s="3">
        <f>Tab!U175</f>
        <v>0</v>
      </c>
      <c r="O175" s="25" t="e">
        <f>SUBSTITUTE(Tab!V175,".",",")+0</f>
        <v>#VALUE!</v>
      </c>
      <c r="P175" s="3"/>
    </row>
    <row r="176" spans="2:16" x14ac:dyDescent="0.2">
      <c r="B176" s="3" t="str">
        <f>SUBSTITUTE(Tab!D176,".",",")</f>
        <v/>
      </c>
      <c r="D176" s="3"/>
      <c r="F176" s="3"/>
      <c r="H176" s="3"/>
      <c r="I176" s="3">
        <f>Tab!K176</f>
        <v>0</v>
      </c>
      <c r="J176" s="3" t="str">
        <f>SUBSTITUTE(Tab!L176,".",",")</f>
        <v/>
      </c>
      <c r="L176" s="3">
        <f>Tab!S176</f>
        <v>0</v>
      </c>
      <c r="M176" s="3" t="e">
        <f>SUBSTITUTE(Tab!T176,".",",")+0</f>
        <v>#VALUE!</v>
      </c>
      <c r="N176" s="3">
        <f>Tab!U176</f>
        <v>0</v>
      </c>
      <c r="O176" s="25" t="e">
        <f>SUBSTITUTE(Tab!V176,".",",")+0</f>
        <v>#VALUE!</v>
      </c>
      <c r="P176" s="3"/>
    </row>
    <row r="177" spans="2:16" x14ac:dyDescent="0.2">
      <c r="B177" s="3" t="str">
        <f>SUBSTITUTE(Tab!D177,".",",")</f>
        <v/>
      </c>
      <c r="D177" s="3"/>
      <c r="F177" s="3"/>
      <c r="H177" s="3"/>
      <c r="I177" s="3">
        <f>Tab!K177</f>
        <v>0</v>
      </c>
      <c r="J177" s="3">
        <f>Tab!L177</f>
        <v>0</v>
      </c>
      <c r="L177" s="3">
        <f>Tab!S177</f>
        <v>0</v>
      </c>
      <c r="M177" s="3" t="e">
        <f>SUBSTITUTE(Tab!T177,".",",")+0</f>
        <v>#VALUE!</v>
      </c>
      <c r="N177" s="3">
        <f>Tab!U177</f>
        <v>0</v>
      </c>
      <c r="O177" s="25" t="e">
        <f>SUBSTITUTE(Tab!V177,".",",")+0</f>
        <v>#VALUE!</v>
      </c>
      <c r="P177" s="3"/>
    </row>
    <row r="178" spans="2:16" x14ac:dyDescent="0.2">
      <c r="B178" s="3" t="str">
        <f>SUBSTITUTE(Tab!D178,".",",")</f>
        <v/>
      </c>
      <c r="D178" s="3"/>
      <c r="F178" s="3"/>
      <c r="H178" s="3"/>
      <c r="I178" s="3">
        <f>Tab!K178</f>
        <v>0</v>
      </c>
      <c r="J178" s="3">
        <f>Tab!L178</f>
        <v>0</v>
      </c>
      <c r="L178" s="3">
        <f>Tab!S178</f>
        <v>0</v>
      </c>
      <c r="M178" s="3" t="e">
        <f>SUBSTITUTE(Tab!T178,".",",")+0</f>
        <v>#VALUE!</v>
      </c>
      <c r="N178" s="3">
        <f>Tab!U178</f>
        <v>0</v>
      </c>
      <c r="O178" s="25" t="e">
        <f>SUBSTITUTE(Tab!V178,".",",")+0</f>
        <v>#VALUE!</v>
      </c>
      <c r="P178" s="3"/>
    </row>
    <row r="179" spans="2:16" x14ac:dyDescent="0.2">
      <c r="B179" s="3" t="str">
        <f>SUBSTITUTE(Tab!D179,".",",")</f>
        <v/>
      </c>
      <c r="D179" s="3"/>
      <c r="F179" s="3"/>
      <c r="H179" s="3"/>
      <c r="I179" s="3">
        <f>Tab!K179</f>
        <v>0</v>
      </c>
      <c r="J179" s="3">
        <f>Tab!L179</f>
        <v>0</v>
      </c>
      <c r="L179" s="3">
        <f>Tab!S179</f>
        <v>0</v>
      </c>
      <c r="M179" s="3" t="e">
        <f>SUBSTITUTE(Tab!T179,".",",")+0</f>
        <v>#VALUE!</v>
      </c>
      <c r="N179" s="3">
        <f>Tab!U179</f>
        <v>0</v>
      </c>
      <c r="O179" s="25" t="e">
        <f>SUBSTITUTE(Tab!V179,".",",")+0</f>
        <v>#VALUE!</v>
      </c>
      <c r="P179" s="3"/>
    </row>
    <row r="180" spans="2:16" x14ac:dyDescent="0.2">
      <c r="B180" s="3" t="str">
        <f>SUBSTITUTE(Tab!D180,".",",")</f>
        <v/>
      </c>
      <c r="D180" s="3"/>
      <c r="F180" s="3"/>
      <c r="H180" s="3"/>
      <c r="I180" s="3">
        <f>Tab!K180</f>
        <v>0</v>
      </c>
      <c r="J180" s="3">
        <f>Tab!L180</f>
        <v>0</v>
      </c>
      <c r="L180" s="3">
        <f>Tab!S180</f>
        <v>0</v>
      </c>
      <c r="M180" s="3" t="e">
        <f>SUBSTITUTE(Tab!T180,".",",")+0</f>
        <v>#VALUE!</v>
      </c>
      <c r="N180" s="3">
        <f>Tab!U180</f>
        <v>0</v>
      </c>
      <c r="O180" s="25" t="e">
        <f>SUBSTITUTE(Tab!V180,".",",")+0</f>
        <v>#VALUE!</v>
      </c>
      <c r="P180" s="3"/>
    </row>
    <row r="181" spans="2:16" x14ac:dyDescent="0.2">
      <c r="B181" s="3" t="str">
        <f>SUBSTITUTE(Tab!D181,".",",")</f>
        <v/>
      </c>
      <c r="D181" s="3"/>
      <c r="F181" s="3"/>
      <c r="H181" s="3"/>
      <c r="I181" s="3">
        <f>Tab!K181</f>
        <v>0</v>
      </c>
      <c r="J181" s="3">
        <f>Tab!L181</f>
        <v>0</v>
      </c>
      <c r="L181" s="3">
        <f>Tab!S181</f>
        <v>0</v>
      </c>
      <c r="M181" s="3" t="e">
        <f>SUBSTITUTE(Tab!T181,".",",")+0</f>
        <v>#VALUE!</v>
      </c>
      <c r="N181" s="3">
        <f>Tab!U181</f>
        <v>0</v>
      </c>
      <c r="O181" s="25" t="e">
        <f>SUBSTITUTE(Tab!V181,".",",")+0</f>
        <v>#VALUE!</v>
      </c>
      <c r="P181" s="3"/>
    </row>
    <row r="182" spans="2:16" x14ac:dyDescent="0.2">
      <c r="B182" s="3" t="str">
        <f>SUBSTITUTE(Tab!D182,".",",")</f>
        <v/>
      </c>
      <c r="D182" s="3"/>
      <c r="F182" s="3"/>
      <c r="H182" s="3"/>
      <c r="I182" s="3">
        <f>Tab!K182</f>
        <v>0</v>
      </c>
      <c r="J182" s="3">
        <f>Tab!L182</f>
        <v>0</v>
      </c>
      <c r="L182" s="3">
        <f>Tab!S182</f>
        <v>0</v>
      </c>
      <c r="M182" s="3" t="e">
        <f>SUBSTITUTE(Tab!T182,".",",")+0</f>
        <v>#VALUE!</v>
      </c>
      <c r="N182" s="3">
        <f>Tab!U182</f>
        <v>0</v>
      </c>
      <c r="O182" s="25" t="e">
        <f>SUBSTITUTE(Tab!V182,".",",")+0</f>
        <v>#VALUE!</v>
      </c>
      <c r="P182" s="3"/>
    </row>
    <row r="183" spans="2:16" x14ac:dyDescent="0.2">
      <c r="B183" s="3" t="str">
        <f>SUBSTITUTE(Tab!D183,".",",")</f>
        <v/>
      </c>
      <c r="D183" s="3"/>
      <c r="F183" s="3"/>
      <c r="H183" s="3"/>
      <c r="I183" s="3">
        <f>Tab!K183</f>
        <v>0</v>
      </c>
      <c r="J183" s="3">
        <f>Tab!L183</f>
        <v>0</v>
      </c>
      <c r="M183" s="3"/>
      <c r="P183" s="3"/>
    </row>
    <row r="184" spans="2:16" x14ac:dyDescent="0.2">
      <c r="B184" s="3" t="str">
        <f>SUBSTITUTE(Tab!D184,".",",")</f>
        <v/>
      </c>
      <c r="D184" s="3"/>
      <c r="F184" s="3"/>
      <c r="H184" s="3"/>
      <c r="I184" s="3">
        <f>Tab!K184</f>
        <v>0</v>
      </c>
      <c r="J184" s="3">
        <f>Tab!L184</f>
        <v>0</v>
      </c>
      <c r="M184" s="3"/>
      <c r="P184" s="3"/>
    </row>
    <row r="185" spans="2:16" x14ac:dyDescent="0.2">
      <c r="B185" s="3" t="str">
        <f>SUBSTITUTE(Tab!D185,".",",")</f>
        <v/>
      </c>
      <c r="D185" s="3"/>
      <c r="F185" s="3"/>
      <c r="H185" s="3"/>
      <c r="I185" s="3">
        <f>Tab!K185</f>
        <v>0</v>
      </c>
      <c r="J185" s="3">
        <f>Tab!L185</f>
        <v>0</v>
      </c>
      <c r="M185" s="3"/>
      <c r="P185" s="3"/>
    </row>
    <row r="186" spans="2:16" x14ac:dyDescent="0.2">
      <c r="B186" s="3" t="str">
        <f>SUBSTITUTE(Tab!D186,".",",")</f>
        <v/>
      </c>
      <c r="D186" s="3"/>
      <c r="F186" s="3"/>
      <c r="H186" s="3"/>
      <c r="I186" s="3">
        <f>Tab!K186</f>
        <v>0</v>
      </c>
      <c r="J186" s="3">
        <f>Tab!L186</f>
        <v>0</v>
      </c>
      <c r="M186" s="3"/>
      <c r="P186" s="3"/>
    </row>
    <row r="187" spans="2:16" x14ac:dyDescent="0.2">
      <c r="B187" s="3" t="str">
        <f>SUBSTITUTE(Tab!D187,".",",")</f>
        <v/>
      </c>
      <c r="D187" s="3"/>
      <c r="F187" s="3"/>
      <c r="H187" s="3"/>
      <c r="I187" s="3">
        <f>Tab!K187</f>
        <v>0</v>
      </c>
      <c r="J187" s="3">
        <f>Tab!L187</f>
        <v>0</v>
      </c>
      <c r="M187" s="3"/>
      <c r="P187" s="3"/>
    </row>
    <row r="188" spans="2:16" x14ac:dyDescent="0.2">
      <c r="B188" s="3" t="str">
        <f>SUBSTITUTE(Tab!D188,".",",")</f>
        <v/>
      </c>
      <c r="D188" s="3"/>
      <c r="F188" s="3"/>
      <c r="H188" s="3"/>
      <c r="I188" s="3">
        <f>Tab!K188</f>
        <v>0</v>
      </c>
      <c r="J188" s="3">
        <f>Tab!L188</f>
        <v>0</v>
      </c>
      <c r="M188" s="3"/>
      <c r="P188" s="3"/>
    </row>
    <row r="189" spans="2:16" x14ac:dyDescent="0.2">
      <c r="B189" s="3" t="str">
        <f>SUBSTITUTE(Tab!D189,".",",")</f>
        <v/>
      </c>
      <c r="D189" s="3"/>
      <c r="F189" s="3"/>
      <c r="H189" s="3"/>
      <c r="I189" s="3">
        <f>Tab!K189</f>
        <v>0</v>
      </c>
      <c r="J189" s="3">
        <f>Tab!L189</f>
        <v>0</v>
      </c>
      <c r="M189" s="3"/>
      <c r="P189" s="3"/>
    </row>
    <row r="190" spans="2:16" x14ac:dyDescent="0.2">
      <c r="B190" s="3" t="str">
        <f>SUBSTITUTE(Tab!D190,".",",")</f>
        <v/>
      </c>
      <c r="D190" s="3"/>
      <c r="F190" s="3"/>
      <c r="H190" s="3"/>
      <c r="I190" s="3">
        <f>Tab!K190</f>
        <v>0</v>
      </c>
      <c r="J190" s="3">
        <f>Tab!L190</f>
        <v>0</v>
      </c>
      <c r="M190" s="3"/>
      <c r="P190" s="3"/>
    </row>
    <row r="191" spans="2:16" x14ac:dyDescent="0.2">
      <c r="B191" s="3" t="str">
        <f>SUBSTITUTE(Tab!D191,".",",")</f>
        <v/>
      </c>
      <c r="D191" s="3"/>
      <c r="F191" s="3"/>
      <c r="H191" s="3"/>
      <c r="I191" s="3">
        <f>Tab!K191</f>
        <v>0</v>
      </c>
      <c r="J191" s="3">
        <f>Tab!L191</f>
        <v>0</v>
      </c>
      <c r="M191" s="3"/>
      <c r="P191" s="3"/>
    </row>
    <row r="192" spans="2:16" x14ac:dyDescent="0.2">
      <c r="B192" s="3" t="str">
        <f>SUBSTITUTE(Tab!D192,".",",")</f>
        <v/>
      </c>
      <c r="D192" s="3"/>
      <c r="F192" s="3"/>
      <c r="H192" s="3"/>
      <c r="I192" s="3">
        <f>Tab!K192</f>
        <v>0</v>
      </c>
      <c r="J192" s="3">
        <f>Tab!L192</f>
        <v>0</v>
      </c>
      <c r="M192" s="3"/>
      <c r="P192" s="3"/>
    </row>
    <row r="193" spans="2:16" x14ac:dyDescent="0.2">
      <c r="B193" s="3" t="str">
        <f>SUBSTITUTE(Tab!D193,".",",")</f>
        <v/>
      </c>
      <c r="D193" s="3"/>
      <c r="F193" s="3"/>
      <c r="H193" s="3"/>
      <c r="I193" s="3">
        <f>Tab!K193</f>
        <v>0</v>
      </c>
      <c r="J193" s="3">
        <f>Tab!L193</f>
        <v>0</v>
      </c>
      <c r="M193" s="3"/>
      <c r="P193" s="3"/>
    </row>
    <row r="194" spans="2:16" x14ac:dyDescent="0.2">
      <c r="B194" s="3" t="str">
        <f>SUBSTITUTE(Tab!D194,".",",")</f>
        <v/>
      </c>
      <c r="D194" s="3"/>
      <c r="F194" s="3"/>
      <c r="H194" s="3"/>
      <c r="I194" s="3">
        <f>Tab!K194</f>
        <v>0</v>
      </c>
      <c r="J194" s="3">
        <f>Tab!L194</f>
        <v>0</v>
      </c>
      <c r="M194" s="3"/>
      <c r="P194" s="3"/>
    </row>
    <row r="195" spans="2:16" x14ac:dyDescent="0.2">
      <c r="B195" s="3" t="str">
        <f>SUBSTITUTE(Tab!D195,".",",")</f>
        <v/>
      </c>
      <c r="D195" s="3"/>
      <c r="F195" s="3"/>
      <c r="H195" s="3"/>
      <c r="I195" s="3">
        <f>Tab!K195</f>
        <v>0</v>
      </c>
      <c r="J195" s="3">
        <f>Tab!L195</f>
        <v>0</v>
      </c>
      <c r="M195" s="3"/>
      <c r="P195" s="3"/>
    </row>
    <row r="196" spans="2:16" x14ac:dyDescent="0.2">
      <c r="B196" s="3" t="str">
        <f>SUBSTITUTE(Tab!D196,".",",")</f>
        <v/>
      </c>
      <c r="D196" s="3"/>
      <c r="F196" s="3"/>
      <c r="H196" s="3"/>
      <c r="I196" s="3">
        <f>Tab!K196</f>
        <v>0</v>
      </c>
      <c r="J196" s="3">
        <f>Tab!L196</f>
        <v>0</v>
      </c>
      <c r="M196" s="3"/>
      <c r="P196" s="3"/>
    </row>
    <row r="197" spans="2:16" x14ac:dyDescent="0.2">
      <c r="B197" s="3" t="str">
        <f>SUBSTITUTE(Tab!D197,".",",")</f>
        <v/>
      </c>
      <c r="D197" s="3"/>
      <c r="F197" s="3"/>
      <c r="H197" s="3"/>
      <c r="I197" s="3">
        <f>Tab!K197</f>
        <v>0</v>
      </c>
      <c r="J197" s="3">
        <f>Tab!L197</f>
        <v>0</v>
      </c>
      <c r="M197" s="3"/>
      <c r="P197" s="3"/>
    </row>
    <row r="198" spans="2:16" x14ac:dyDescent="0.2">
      <c r="B198" s="3" t="str">
        <f>SUBSTITUTE(Tab!D198,".",",")</f>
        <v/>
      </c>
      <c r="D198" s="3"/>
      <c r="F198" s="3"/>
      <c r="H198" s="3"/>
      <c r="I198" s="3">
        <f>Tab!K198</f>
        <v>0</v>
      </c>
      <c r="J198" s="3">
        <f>Tab!L198</f>
        <v>0</v>
      </c>
      <c r="M198" s="3"/>
      <c r="P198" s="3"/>
    </row>
    <row r="199" spans="2:16" x14ac:dyDescent="0.2">
      <c r="B199" s="3" t="str">
        <f>SUBSTITUTE(Tab!D199,".",",")</f>
        <v/>
      </c>
      <c r="D199" s="3"/>
      <c r="F199" s="3"/>
      <c r="H199" s="3"/>
      <c r="I199" s="3">
        <f>Tab!K199</f>
        <v>0</v>
      </c>
      <c r="J199" s="3">
        <f>Tab!L199</f>
        <v>0</v>
      </c>
      <c r="M199" s="3"/>
      <c r="P199" s="3"/>
    </row>
    <row r="200" spans="2:16" x14ac:dyDescent="0.2">
      <c r="B200" s="3" t="str">
        <f>SUBSTITUTE(Tab!D200,".",",")</f>
        <v/>
      </c>
      <c r="D200" s="3"/>
      <c r="F200" s="3"/>
      <c r="H200" s="3"/>
      <c r="I200" s="3">
        <f>Tab!K200</f>
        <v>0</v>
      </c>
      <c r="J200" s="3">
        <f>Tab!L200</f>
        <v>0</v>
      </c>
      <c r="M200" s="3"/>
      <c r="P200" s="3"/>
    </row>
    <row r="201" spans="2:16" x14ac:dyDescent="0.2">
      <c r="B201" s="3" t="str">
        <f>SUBSTITUTE(Tab!D201,".",",")</f>
        <v/>
      </c>
      <c r="D201" s="3"/>
      <c r="F201" s="3"/>
      <c r="H201" s="3"/>
      <c r="I201" s="3">
        <f>Tab!K201</f>
        <v>0</v>
      </c>
      <c r="J201" s="3">
        <f>Tab!L201</f>
        <v>0</v>
      </c>
      <c r="M201" s="3"/>
      <c r="P201" s="3"/>
    </row>
    <row r="202" spans="2:16" x14ac:dyDescent="0.2">
      <c r="B202" s="3" t="str">
        <f>SUBSTITUTE(Tab!D202,".",",")</f>
        <v/>
      </c>
      <c r="D202" s="3"/>
      <c r="F202" s="3"/>
      <c r="H202" s="3"/>
      <c r="I202" s="3">
        <f>Tab!K202</f>
        <v>0</v>
      </c>
      <c r="J202" s="3">
        <f>Tab!L202</f>
        <v>0</v>
      </c>
      <c r="M202" s="3"/>
      <c r="P202" s="3"/>
    </row>
    <row r="203" spans="2:16" x14ac:dyDescent="0.2">
      <c r="B203" s="3" t="str">
        <f>SUBSTITUTE(Tab!D203,".",",")</f>
        <v/>
      </c>
      <c r="D203" s="3"/>
      <c r="F203" s="3"/>
      <c r="H203" s="3"/>
      <c r="I203" s="3">
        <f>Tab!K203</f>
        <v>0</v>
      </c>
      <c r="J203" s="3">
        <f>Tab!L203</f>
        <v>0</v>
      </c>
      <c r="M203" s="3"/>
      <c r="P203" s="3"/>
    </row>
    <row r="204" spans="2:16" x14ac:dyDescent="0.2">
      <c r="B204" s="3" t="str">
        <f>SUBSTITUTE(Tab!D204,".",",")</f>
        <v/>
      </c>
      <c r="D204" s="3"/>
      <c r="F204" s="3"/>
      <c r="H204" s="3"/>
      <c r="I204" s="3">
        <f>Tab!K204</f>
        <v>0</v>
      </c>
      <c r="J204" s="3">
        <f>Tab!L204</f>
        <v>0</v>
      </c>
      <c r="M204" s="3"/>
      <c r="P204" s="3"/>
    </row>
    <row r="205" spans="2:16" x14ac:dyDescent="0.2">
      <c r="B205" s="3" t="str">
        <f>SUBSTITUTE(Tab!D205,".",",")</f>
        <v/>
      </c>
      <c r="D205" s="3"/>
      <c r="F205" s="3"/>
      <c r="H205" s="3"/>
      <c r="I205" s="3">
        <f>Tab!K205</f>
        <v>0</v>
      </c>
      <c r="J205" s="3">
        <f>Tab!L205</f>
        <v>0</v>
      </c>
      <c r="M205" s="3"/>
      <c r="P205" s="3"/>
    </row>
    <row r="206" spans="2:16" x14ac:dyDescent="0.2">
      <c r="B206" s="3" t="str">
        <f>SUBSTITUTE(Tab!D206,".",",")</f>
        <v/>
      </c>
      <c r="D206" s="3"/>
      <c r="F206" s="3"/>
      <c r="H206" s="3"/>
      <c r="I206" s="3">
        <f>Tab!K206</f>
        <v>0</v>
      </c>
      <c r="J206" s="3">
        <f>Tab!L206</f>
        <v>0</v>
      </c>
      <c r="M206" s="3"/>
      <c r="P206" s="3"/>
    </row>
    <row r="207" spans="2:16" x14ac:dyDescent="0.2">
      <c r="B207" s="3" t="str">
        <f>SUBSTITUTE(Tab!D207,".",",")</f>
        <v/>
      </c>
      <c r="D207" s="3"/>
      <c r="F207" s="3"/>
      <c r="H207" s="3"/>
      <c r="I207" s="3">
        <f>Tab!K207</f>
        <v>0</v>
      </c>
      <c r="J207" s="3">
        <f>Tab!L207</f>
        <v>0</v>
      </c>
      <c r="M207" s="3"/>
      <c r="P207" s="3"/>
    </row>
    <row r="208" spans="2:16" x14ac:dyDescent="0.2">
      <c r="B208" s="3" t="str">
        <f>SUBSTITUTE(Tab!D208,".",",")</f>
        <v/>
      </c>
      <c r="D208" s="3"/>
      <c r="F208" s="3"/>
      <c r="H208" s="3"/>
      <c r="I208" s="3">
        <f>Tab!K208</f>
        <v>0</v>
      </c>
      <c r="J208" s="3">
        <f>Tab!L208</f>
        <v>0</v>
      </c>
      <c r="M208" s="3"/>
      <c r="P208" s="3"/>
    </row>
    <row r="209" spans="2:16" x14ac:dyDescent="0.2">
      <c r="B209" s="3" t="str">
        <f>SUBSTITUTE(Tab!D209,".",",")</f>
        <v/>
      </c>
      <c r="D209" s="3"/>
      <c r="F209" s="3"/>
      <c r="H209" s="3"/>
      <c r="I209" s="3">
        <f>Tab!K209</f>
        <v>0</v>
      </c>
      <c r="J209" s="3">
        <f>Tab!L209</f>
        <v>0</v>
      </c>
      <c r="M209" s="3"/>
      <c r="P209" s="3"/>
    </row>
    <row r="210" spans="2:16" x14ac:dyDescent="0.2">
      <c r="B210" s="3" t="str">
        <f>SUBSTITUTE(Tab!D210,".",",")</f>
        <v/>
      </c>
      <c r="D210" s="3"/>
      <c r="F210" s="3"/>
      <c r="H210" s="3"/>
      <c r="I210" s="3">
        <f>Tab!K210</f>
        <v>0</v>
      </c>
      <c r="J210" s="3">
        <f>Tab!L210</f>
        <v>0</v>
      </c>
      <c r="M210" s="3"/>
      <c r="P210" s="3"/>
    </row>
    <row r="211" spans="2:16" x14ac:dyDescent="0.2">
      <c r="B211" s="3" t="str">
        <f>SUBSTITUTE(Tab!D211,".",",")</f>
        <v/>
      </c>
      <c r="D211" s="3"/>
      <c r="F211" s="3"/>
      <c r="H211" s="3"/>
      <c r="I211" s="3">
        <f>Tab!K211</f>
        <v>0</v>
      </c>
      <c r="J211" s="3">
        <f>Tab!L211</f>
        <v>0</v>
      </c>
      <c r="M211" s="3"/>
      <c r="P211" s="3"/>
    </row>
    <row r="212" spans="2:16" x14ac:dyDescent="0.2">
      <c r="B212" s="3" t="str">
        <f>SUBSTITUTE(Tab!D212,".",",")</f>
        <v/>
      </c>
      <c r="D212" s="3"/>
      <c r="F212" s="3"/>
      <c r="H212" s="3"/>
      <c r="I212" s="3">
        <f>Tab!K212</f>
        <v>0</v>
      </c>
      <c r="J212" s="3">
        <f>Tab!L212</f>
        <v>0</v>
      </c>
      <c r="M212" s="3"/>
      <c r="P212" s="3"/>
    </row>
    <row r="213" spans="2:16" x14ac:dyDescent="0.2">
      <c r="B213" s="3" t="str">
        <f>SUBSTITUTE(Tab!D213,".",",")</f>
        <v/>
      </c>
      <c r="D213" s="3"/>
      <c r="F213" s="3"/>
      <c r="H213" s="3"/>
      <c r="I213" s="3">
        <f>Tab!K213</f>
        <v>0</v>
      </c>
      <c r="J213" s="3">
        <f>Tab!L213</f>
        <v>0</v>
      </c>
      <c r="M213" s="3"/>
      <c r="P213" s="3"/>
    </row>
    <row r="214" spans="2:16" x14ac:dyDescent="0.2">
      <c r="B214" s="3" t="str">
        <f>SUBSTITUTE(Tab!D214,".",",")</f>
        <v/>
      </c>
      <c r="D214" s="3"/>
      <c r="F214" s="3"/>
      <c r="H214" s="3"/>
      <c r="I214" s="3">
        <f>Tab!K214</f>
        <v>0</v>
      </c>
      <c r="J214" s="3">
        <f>Tab!L214</f>
        <v>0</v>
      </c>
      <c r="M214" s="3"/>
      <c r="P214" s="3"/>
    </row>
    <row r="215" spans="2:16" x14ac:dyDescent="0.2">
      <c r="B215" s="3" t="str">
        <f>SUBSTITUTE(Tab!D215,".",",")</f>
        <v/>
      </c>
      <c r="D215" s="3"/>
      <c r="F215" s="3"/>
      <c r="H215" s="3"/>
      <c r="I215" s="3">
        <f>Tab!K215</f>
        <v>0</v>
      </c>
      <c r="J215" s="3">
        <f>Tab!L215</f>
        <v>0</v>
      </c>
      <c r="M215" s="3"/>
      <c r="P215" s="3"/>
    </row>
    <row r="216" spans="2:16" x14ac:dyDescent="0.2">
      <c r="B216" s="3" t="str">
        <f>SUBSTITUTE(Tab!D216,".",",")</f>
        <v/>
      </c>
      <c r="D216" s="3"/>
      <c r="F216" s="3"/>
      <c r="H216" s="3"/>
      <c r="I216" s="3">
        <f>Tab!K216</f>
        <v>0</v>
      </c>
      <c r="J216" s="3">
        <f>Tab!L216</f>
        <v>0</v>
      </c>
      <c r="M216" s="3"/>
      <c r="P216" s="3"/>
    </row>
    <row r="217" spans="2:16" x14ac:dyDescent="0.2">
      <c r="B217" s="3" t="str">
        <f>SUBSTITUTE(Tab!D217,".",",")</f>
        <v/>
      </c>
      <c r="D217" s="3"/>
      <c r="F217" s="3"/>
      <c r="H217" s="3"/>
      <c r="I217" s="3">
        <f>Tab!K217</f>
        <v>0</v>
      </c>
      <c r="J217" s="3">
        <f>Tab!L217</f>
        <v>0</v>
      </c>
      <c r="M217" s="3"/>
      <c r="P217" s="3"/>
    </row>
    <row r="218" spans="2:16" x14ac:dyDescent="0.2">
      <c r="B218" s="3" t="str">
        <f>SUBSTITUTE(Tab!D218,".",",")</f>
        <v/>
      </c>
      <c r="D218" s="3"/>
      <c r="F218" s="3"/>
      <c r="H218" s="3"/>
      <c r="I218" s="3">
        <f>Tab!K218</f>
        <v>0</v>
      </c>
      <c r="J218" s="3">
        <f>Tab!L218</f>
        <v>0</v>
      </c>
      <c r="M218" s="3"/>
      <c r="P218" s="3"/>
    </row>
    <row r="219" spans="2:16" x14ac:dyDescent="0.2">
      <c r="B219" s="3" t="str">
        <f>SUBSTITUTE(Tab!D219,".",",")</f>
        <v/>
      </c>
      <c r="D219" s="3"/>
      <c r="F219" s="3"/>
      <c r="H219" s="3"/>
      <c r="I219" s="3">
        <f>Tab!K219</f>
        <v>0</v>
      </c>
      <c r="J219" s="3">
        <f>Tab!L219</f>
        <v>0</v>
      </c>
      <c r="M219" s="3"/>
      <c r="P219" s="3"/>
    </row>
    <row r="220" spans="2:16" x14ac:dyDescent="0.2">
      <c r="B220" s="3" t="str">
        <f>SUBSTITUTE(Tab!D220,".",",")</f>
        <v/>
      </c>
      <c r="D220" s="3"/>
      <c r="F220" s="3"/>
      <c r="H220" s="3"/>
      <c r="I220" s="3">
        <f>Tab!K220</f>
        <v>0</v>
      </c>
      <c r="J220" s="3">
        <f>Tab!L220</f>
        <v>0</v>
      </c>
      <c r="M220" s="3"/>
      <c r="P220" s="3"/>
    </row>
    <row r="221" spans="2:16" x14ac:dyDescent="0.2">
      <c r="B221" s="3" t="str">
        <f>SUBSTITUTE(Tab!D221,".",",")</f>
        <v/>
      </c>
      <c r="D221" s="3"/>
      <c r="F221" s="3"/>
      <c r="H221" s="3"/>
      <c r="I221" s="3">
        <f>Tab!K221</f>
        <v>0</v>
      </c>
      <c r="J221" s="3">
        <f>Tab!L221</f>
        <v>0</v>
      </c>
      <c r="M221" s="3"/>
      <c r="P221" s="3"/>
    </row>
    <row r="222" spans="2:16" x14ac:dyDescent="0.2">
      <c r="B222" s="3" t="str">
        <f>SUBSTITUTE(Tab!D222,".",",")</f>
        <v/>
      </c>
      <c r="D222" s="3"/>
      <c r="F222" s="3"/>
      <c r="H222" s="3"/>
      <c r="I222" s="3">
        <f>Tab!K222</f>
        <v>0</v>
      </c>
      <c r="J222" s="3">
        <f>Tab!L222</f>
        <v>0</v>
      </c>
      <c r="M222" s="3"/>
      <c r="P222" s="3"/>
    </row>
    <row r="223" spans="2:16" x14ac:dyDescent="0.2">
      <c r="B223" s="3" t="str">
        <f>SUBSTITUTE(Tab!D223,".",",")</f>
        <v/>
      </c>
      <c r="D223" s="3"/>
      <c r="F223" s="3"/>
      <c r="H223" s="3"/>
      <c r="I223" s="3">
        <f>Tab!K223</f>
        <v>0</v>
      </c>
      <c r="J223" s="3">
        <f>Tab!L223</f>
        <v>0</v>
      </c>
      <c r="M223" s="3"/>
      <c r="P223" s="3"/>
    </row>
    <row r="224" spans="2:16" x14ac:dyDescent="0.2">
      <c r="B224" s="3" t="str">
        <f>SUBSTITUTE(Tab!D224,".",",")</f>
        <v/>
      </c>
      <c r="D224" s="3"/>
      <c r="F224" s="3"/>
      <c r="H224" s="3"/>
      <c r="I224" s="3">
        <f>Tab!K224</f>
        <v>0</v>
      </c>
      <c r="J224" s="3">
        <f>Tab!L224</f>
        <v>0</v>
      </c>
      <c r="M224" s="3"/>
      <c r="P224" s="3"/>
    </row>
    <row r="225" spans="2:16" x14ac:dyDescent="0.2">
      <c r="B225" s="3" t="str">
        <f>SUBSTITUTE(Tab!D225,".",",")</f>
        <v/>
      </c>
      <c r="D225" s="3"/>
      <c r="F225" s="3"/>
      <c r="H225" s="3"/>
      <c r="I225" s="3">
        <f>Tab!K225</f>
        <v>0</v>
      </c>
      <c r="J225" s="3">
        <f>Tab!L225</f>
        <v>0</v>
      </c>
      <c r="M225" s="3"/>
      <c r="P225" s="3"/>
    </row>
    <row r="226" spans="2:16" x14ac:dyDescent="0.2">
      <c r="B226" s="3" t="str">
        <f>SUBSTITUTE(Tab!D226,".",",")</f>
        <v/>
      </c>
      <c r="D226" s="3"/>
      <c r="F226" s="3"/>
      <c r="H226" s="3"/>
      <c r="I226" s="3">
        <f>Tab!K226</f>
        <v>0</v>
      </c>
      <c r="J226" s="3">
        <f>Tab!L226</f>
        <v>0</v>
      </c>
      <c r="M226" s="3"/>
      <c r="P226" s="3"/>
    </row>
    <row r="227" spans="2:16" x14ac:dyDescent="0.2">
      <c r="B227" s="3" t="str">
        <f>SUBSTITUTE(Tab!D227,".",",")</f>
        <v/>
      </c>
      <c r="D227" s="3"/>
      <c r="F227" s="3"/>
      <c r="H227" s="3"/>
      <c r="I227" s="3">
        <f>Tab!K227</f>
        <v>0</v>
      </c>
      <c r="J227" s="3">
        <f>Tab!L227</f>
        <v>0</v>
      </c>
      <c r="M227" s="3"/>
      <c r="P227" s="3"/>
    </row>
    <row r="228" spans="2:16" x14ac:dyDescent="0.2">
      <c r="B228" s="3" t="str">
        <f>SUBSTITUTE(Tab!D228,".",",")</f>
        <v/>
      </c>
      <c r="D228" s="3"/>
      <c r="F228" s="3"/>
      <c r="H228" s="3"/>
      <c r="I228" s="3">
        <f>Tab!K228</f>
        <v>0</v>
      </c>
      <c r="J228" s="3">
        <f>Tab!L228</f>
        <v>0</v>
      </c>
      <c r="M228" s="3"/>
      <c r="P228" s="3"/>
    </row>
    <row r="229" spans="2:16" x14ac:dyDescent="0.2">
      <c r="B229" s="3" t="str">
        <f>SUBSTITUTE(Tab!D229,".",",")</f>
        <v/>
      </c>
      <c r="D229" s="3"/>
      <c r="F229" s="3"/>
      <c r="H229" s="3"/>
      <c r="I229" s="3">
        <f>Tab!K229</f>
        <v>0</v>
      </c>
      <c r="J229" s="3">
        <f>Tab!L229</f>
        <v>0</v>
      </c>
      <c r="M229" s="3"/>
      <c r="P229" s="3"/>
    </row>
    <row r="230" spans="2:16" x14ac:dyDescent="0.2">
      <c r="B230" s="3" t="str">
        <f>SUBSTITUTE(Tab!D230,".",",")</f>
        <v/>
      </c>
      <c r="D230" s="3"/>
      <c r="F230" s="3"/>
      <c r="H230" s="3"/>
      <c r="I230" s="3">
        <f>Tab!K230</f>
        <v>0</v>
      </c>
      <c r="J230" s="3">
        <f>Tab!L230</f>
        <v>0</v>
      </c>
      <c r="M230" s="3"/>
      <c r="P230" s="3"/>
    </row>
    <row r="231" spans="2:16" x14ac:dyDescent="0.2">
      <c r="B231" s="3" t="str">
        <f>SUBSTITUTE(Tab!D231,".",",")</f>
        <v/>
      </c>
      <c r="D231" s="3"/>
      <c r="F231" s="3"/>
      <c r="H231" s="3"/>
      <c r="I231" s="3">
        <f>Tab!K231</f>
        <v>0</v>
      </c>
      <c r="J231" s="3">
        <f>Tab!L231</f>
        <v>0</v>
      </c>
      <c r="M231" s="3"/>
      <c r="P231" s="3"/>
    </row>
    <row r="232" spans="2:16" x14ac:dyDescent="0.2">
      <c r="B232" s="3" t="str">
        <f>SUBSTITUTE(Tab!D232,".",",")</f>
        <v/>
      </c>
      <c r="D232" s="3"/>
      <c r="F232" s="3"/>
      <c r="H232" s="3"/>
      <c r="I232" s="3">
        <f>Tab!K232</f>
        <v>0</v>
      </c>
      <c r="J232" s="3">
        <f>Tab!L232</f>
        <v>0</v>
      </c>
      <c r="M232" s="3"/>
      <c r="P232" s="3"/>
    </row>
    <row r="233" spans="2:16" x14ac:dyDescent="0.2">
      <c r="B233" s="3" t="str">
        <f>SUBSTITUTE(Tab!D233,".",",")</f>
        <v/>
      </c>
      <c r="D233" s="3"/>
      <c r="F233" s="3"/>
      <c r="H233" s="3"/>
      <c r="I233" s="3">
        <f>Tab!K233</f>
        <v>0</v>
      </c>
      <c r="J233" s="3">
        <f>Tab!L233</f>
        <v>0</v>
      </c>
      <c r="M233" s="3"/>
      <c r="P233" s="3"/>
    </row>
    <row r="234" spans="2:16" x14ac:dyDescent="0.2">
      <c r="B234" s="3" t="str">
        <f>SUBSTITUTE(Tab!D234,".",",")</f>
        <v/>
      </c>
      <c r="D234" s="3"/>
      <c r="F234" s="3"/>
      <c r="H234" s="3"/>
      <c r="I234" s="3">
        <f>Tab!K234</f>
        <v>0</v>
      </c>
      <c r="J234" s="3">
        <f>Tab!L234</f>
        <v>0</v>
      </c>
      <c r="M234" s="3"/>
      <c r="P234" s="3"/>
    </row>
    <row r="235" spans="2:16" x14ac:dyDescent="0.2">
      <c r="B235" s="3" t="str">
        <f>SUBSTITUTE(Tab!D235,".",",")</f>
        <v/>
      </c>
      <c r="D235" s="3"/>
      <c r="F235" s="3"/>
      <c r="H235" s="3"/>
      <c r="I235" s="3">
        <f>Tab!K235</f>
        <v>0</v>
      </c>
      <c r="J235" s="3">
        <f>Tab!L235</f>
        <v>0</v>
      </c>
      <c r="M235" s="3"/>
      <c r="P235" s="3"/>
    </row>
    <row r="236" spans="2:16" x14ac:dyDescent="0.2">
      <c r="B236" s="3" t="str">
        <f>SUBSTITUTE(Tab!D236,".",",")</f>
        <v/>
      </c>
      <c r="D236" s="3"/>
      <c r="F236" s="3"/>
      <c r="H236" s="3"/>
      <c r="I236" s="3">
        <f>Tab!K236</f>
        <v>0</v>
      </c>
      <c r="J236" s="3">
        <f>Tab!L236</f>
        <v>0</v>
      </c>
      <c r="M236" s="3"/>
      <c r="P236" s="3"/>
    </row>
    <row r="237" spans="2:16" x14ac:dyDescent="0.2">
      <c r="B237" s="3" t="str">
        <f>SUBSTITUTE(Tab!D237,".",",")</f>
        <v/>
      </c>
      <c r="D237" s="3"/>
      <c r="F237" s="3"/>
      <c r="H237" s="3"/>
      <c r="I237" s="3">
        <f>Tab!K237</f>
        <v>0</v>
      </c>
      <c r="J237" s="3">
        <f>Tab!L237</f>
        <v>0</v>
      </c>
      <c r="M237" s="3"/>
      <c r="P237" s="3"/>
    </row>
    <row r="238" spans="2:16" x14ac:dyDescent="0.2">
      <c r="B238" s="3" t="str">
        <f>SUBSTITUTE(Tab!D238,".",",")</f>
        <v/>
      </c>
      <c r="D238" s="3"/>
      <c r="F238" s="3"/>
      <c r="H238" s="3"/>
      <c r="I238" s="3">
        <f>Tab!K238</f>
        <v>0</v>
      </c>
      <c r="J238" s="3">
        <f>Tab!L238</f>
        <v>0</v>
      </c>
      <c r="M238" s="3"/>
      <c r="P238" s="3"/>
    </row>
    <row r="239" spans="2:16" x14ac:dyDescent="0.2">
      <c r="B239" s="3" t="str">
        <f>SUBSTITUTE(Tab!D239,".",",")</f>
        <v/>
      </c>
      <c r="D239" s="3"/>
      <c r="F239" s="3"/>
      <c r="H239" s="3"/>
      <c r="I239" s="3">
        <f>Tab!K239</f>
        <v>0</v>
      </c>
      <c r="J239" s="3">
        <f>Tab!L239</f>
        <v>0</v>
      </c>
      <c r="M239" s="3"/>
      <c r="P239" s="3"/>
    </row>
    <row r="240" spans="2:16" x14ac:dyDescent="0.2">
      <c r="B240" s="3" t="str">
        <f>SUBSTITUTE(Tab!D240,".",",")</f>
        <v/>
      </c>
      <c r="D240" s="3"/>
      <c r="F240" s="3"/>
      <c r="H240" s="3"/>
      <c r="I240" s="3">
        <f>Tab!K240</f>
        <v>0</v>
      </c>
      <c r="J240" s="3">
        <f>Tab!L240</f>
        <v>0</v>
      </c>
      <c r="M240" s="3"/>
      <c r="P240" s="3"/>
    </row>
    <row r="241" spans="2:16" x14ac:dyDescent="0.2">
      <c r="B241" s="3" t="str">
        <f>SUBSTITUTE(Tab!D241,".",",")</f>
        <v/>
      </c>
      <c r="D241" s="3"/>
      <c r="F241" s="3"/>
      <c r="H241" s="3"/>
      <c r="J241" s="3"/>
      <c r="M241" s="3"/>
      <c r="P241" s="3"/>
    </row>
    <row r="242" spans="2:16" x14ac:dyDescent="0.2">
      <c r="B242" s="3" t="str">
        <f>SUBSTITUTE(Tab!D242,".",",")</f>
        <v/>
      </c>
      <c r="D242" s="3"/>
      <c r="F242" s="3"/>
      <c r="H242" s="3"/>
      <c r="J242" s="3"/>
      <c r="M242" s="3"/>
      <c r="P242" s="3"/>
    </row>
    <row r="243" spans="2:16" x14ac:dyDescent="0.2">
      <c r="B243" s="3" t="str">
        <f>SUBSTITUTE(Tab!D243,".",",")</f>
        <v/>
      </c>
      <c r="D243" s="3"/>
      <c r="F243" s="3"/>
      <c r="H243" s="3"/>
      <c r="J243" s="3"/>
      <c r="M243" s="3"/>
      <c r="P243" s="3"/>
    </row>
  </sheetData>
  <phoneticPr fontId="2"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9"/>
  <sheetViews>
    <sheetView workbookViewId="0">
      <selection activeCell="G16" sqref="G16"/>
    </sheetView>
  </sheetViews>
  <sheetFormatPr baseColWidth="10" defaultRowHeight="12.75" x14ac:dyDescent="0.2"/>
  <cols>
    <col min="1" max="1" width="13.140625" style="1" customWidth="1"/>
    <col min="2" max="2" width="72" customWidth="1"/>
  </cols>
  <sheetData>
    <row r="1" spans="1:14" s="84" customFormat="1" ht="11.25" x14ac:dyDescent="0.2">
      <c r="A1" s="176" t="s">
        <v>1058</v>
      </c>
      <c r="B1" s="177" t="s">
        <v>1052</v>
      </c>
    </row>
    <row r="2" spans="1:14" s="84" customFormat="1" ht="12.75" customHeight="1" x14ac:dyDescent="0.2">
      <c r="A2" s="176"/>
      <c r="B2" s="178">
        <f>Entreprises!B2</f>
        <v>1266</v>
      </c>
    </row>
    <row r="3" spans="1:14" s="84" customFormat="1" ht="12.75" customHeight="1" x14ac:dyDescent="0.2">
      <c r="A3" s="176"/>
      <c r="B3" s="178" t="str">
        <f>Entreprises!B3</f>
        <v xml:space="preserve">Restauration de collectivités </v>
      </c>
    </row>
    <row r="4" spans="1:14" s="6" customFormat="1" ht="12.75" customHeight="1" x14ac:dyDescent="0.2">
      <c r="A4" s="81" t="s">
        <v>1043</v>
      </c>
      <c r="B4" s="260" t="s">
        <v>19</v>
      </c>
      <c r="C4" s="260"/>
      <c r="D4" s="260"/>
      <c r="E4" s="75"/>
      <c r="F4" s="75"/>
      <c r="G4" s="75"/>
      <c r="H4" s="75"/>
      <c r="I4" s="75"/>
      <c r="J4" s="75"/>
      <c r="K4" s="75"/>
      <c r="L4" s="82"/>
      <c r="M4" s="82"/>
      <c r="N4" s="82"/>
    </row>
    <row r="6" spans="1:14" x14ac:dyDescent="0.2">
      <c r="A6" s="174" t="s">
        <v>1053</v>
      </c>
      <c r="B6" s="174" t="s">
        <v>1054</v>
      </c>
    </row>
    <row r="7" spans="1:14" s="6" customFormat="1" ht="11.25" x14ac:dyDescent="0.2">
      <c r="A7" s="200">
        <f>IF(Tab!N160&lt;&gt;0,Tab!N160,"")</f>
        <v>1266</v>
      </c>
      <c r="B7" s="5" t="str">
        <f>IF(Tab!N218&lt;&gt;0,Tab!N218,"")</f>
        <v xml:space="preserve">Restauration de collectivités </v>
      </c>
    </row>
    <row r="8" spans="1:14" s="6" customFormat="1" ht="11.25" x14ac:dyDescent="0.2">
      <c r="A8" s="200">
        <f>IF(Tab!N161&lt;&gt;0,Tab!N161,"")</f>
        <v>5544</v>
      </c>
      <c r="B8" s="5" t="str">
        <f>IF(Tab!N219&lt;&gt;0,Tab!N219,"")</f>
        <v xml:space="preserve">Restaurants administratifs </v>
      </c>
    </row>
    <row r="9" spans="1:14" s="6" customFormat="1" ht="11.25" x14ac:dyDescent="0.2">
      <c r="A9" s="200" t="str">
        <f>IF(Tab!N162&lt;&gt;0,Tab!N162,"")</f>
        <v xml:space="preserve">  </v>
      </c>
      <c r="B9" s="5" t="str">
        <f>IF(Tab!N220&lt;&gt;0,Tab!N220,"")</f>
        <v xml:space="preserve">  </v>
      </c>
    </row>
    <row r="10" spans="1:14" s="6" customFormat="1" ht="11.25" x14ac:dyDescent="0.2">
      <c r="A10" s="200" t="str">
        <f>IF(Tab!N163&lt;&gt;0,Tab!N163,"")</f>
        <v xml:space="preserve">  </v>
      </c>
      <c r="B10" s="5" t="str">
        <f>IF(Tab!N221&lt;&gt;0,Tab!N221,"")</f>
        <v xml:space="preserve">  </v>
      </c>
    </row>
    <row r="11" spans="1:14" s="6" customFormat="1" ht="11.25" x14ac:dyDescent="0.2">
      <c r="A11" s="200" t="str">
        <f>IF(Tab!N164&lt;&gt;0,Tab!N164,"")</f>
        <v xml:space="preserve">  </v>
      </c>
      <c r="B11" s="5" t="str">
        <f>IF(Tab!N222&lt;&gt;0,Tab!N222,"")</f>
        <v xml:space="preserve">  </v>
      </c>
    </row>
    <row r="12" spans="1:14" s="6" customFormat="1" ht="11.25" x14ac:dyDescent="0.2">
      <c r="A12" s="200" t="str">
        <f>IF(Tab!N165&lt;&gt;0,Tab!N165,"")</f>
        <v xml:space="preserve">  </v>
      </c>
      <c r="B12" s="5" t="str">
        <f>IF(Tab!N223&lt;&gt;0,Tab!N223,"")</f>
        <v xml:space="preserve">  </v>
      </c>
    </row>
    <row r="13" spans="1:14" s="6" customFormat="1" ht="11.25" x14ac:dyDescent="0.2">
      <c r="A13" s="200" t="str">
        <f>IF(Tab!N166&lt;&gt;0,Tab!N166,"")</f>
        <v xml:space="preserve">  </v>
      </c>
      <c r="B13" s="5" t="str">
        <f>IF(Tab!N224&lt;&gt;0,Tab!N224,"")</f>
        <v xml:space="preserve">  </v>
      </c>
    </row>
    <row r="14" spans="1:14" s="6" customFormat="1" ht="11.25" x14ac:dyDescent="0.2">
      <c r="A14" s="200" t="str">
        <f>IF(Tab!N167&lt;&gt;0,Tab!N167,"")</f>
        <v xml:space="preserve">  </v>
      </c>
      <c r="B14" s="5" t="str">
        <f>IF(Tab!N225&lt;&gt;0,Tab!N225,"")</f>
        <v xml:space="preserve">  </v>
      </c>
    </row>
    <row r="15" spans="1:14" s="6" customFormat="1" ht="11.25" x14ac:dyDescent="0.2">
      <c r="A15" s="5" t="str">
        <f>IF(Tab!N168&lt;&gt;0,Tab!N168,"")</f>
        <v xml:space="preserve">  </v>
      </c>
    </row>
    <row r="16" spans="1:14" s="6" customFormat="1" ht="11.25" x14ac:dyDescent="0.2">
      <c r="A16" s="5" t="str">
        <f>IF(Tab!N169&lt;&gt;0,Tab!N169,"")</f>
        <v xml:space="preserve">  </v>
      </c>
    </row>
    <row r="17" spans="1:2" s="6" customFormat="1" ht="11.25" x14ac:dyDescent="0.2">
      <c r="A17" s="5" t="str">
        <f>IF(Tab!N170&lt;&gt;0,Tab!N170,"")</f>
        <v xml:space="preserve">  </v>
      </c>
    </row>
    <row r="18" spans="1:2" s="6" customFormat="1" ht="11.25" x14ac:dyDescent="0.2">
      <c r="A18" s="5" t="str">
        <f>IF(Tab!N171&lt;&gt;0,Tab!N171,"")</f>
        <v xml:space="preserve">  </v>
      </c>
    </row>
    <row r="19" spans="1:2" s="6" customFormat="1" ht="11.25" x14ac:dyDescent="0.2">
      <c r="A19" s="5" t="str">
        <f>IF(Tab!N172&lt;&gt;0,Tab!N172,"")</f>
        <v xml:space="preserve">  </v>
      </c>
    </row>
    <row r="20" spans="1:2" s="6" customFormat="1" ht="11.25" x14ac:dyDescent="0.2">
      <c r="A20" s="5" t="str">
        <f>IF(Tab!N173&lt;&gt;0,Tab!N173,"")</f>
        <v xml:space="preserve">  </v>
      </c>
      <c r="B20" s="5" t="str">
        <f>IF(Tab!N226&lt;&gt;0,Tab!N226,"")</f>
        <v xml:space="preserve">  </v>
      </c>
    </row>
    <row r="21" spans="1:2" s="6" customFormat="1" ht="11.25" x14ac:dyDescent="0.2">
      <c r="A21" s="5" t="str">
        <f>IF(Tab!N174&lt;&gt;0,Tab!N174,"")</f>
        <v xml:space="preserve">  </v>
      </c>
      <c r="B21" s="5" t="str">
        <f>IF(Tab!N227&lt;&gt;0,Tab!N227,"")</f>
        <v xml:space="preserve">  </v>
      </c>
    </row>
    <row r="22" spans="1:2" s="6" customFormat="1" ht="11.25" x14ac:dyDescent="0.2">
      <c r="A22" s="5" t="str">
        <f>IF(Tab!N175&lt;&gt;0,Tab!N175,"")</f>
        <v xml:space="preserve">  </v>
      </c>
      <c r="B22" s="5" t="str">
        <f>IF(Tab!N228&lt;&gt;0,Tab!N228,"")</f>
        <v xml:space="preserve">  </v>
      </c>
    </row>
    <row r="23" spans="1:2" s="6" customFormat="1" ht="11.25" x14ac:dyDescent="0.2">
      <c r="A23" s="5" t="str">
        <f>IF(Tab!N176&lt;&gt;0,Tab!N176,"")</f>
        <v xml:space="preserve">  </v>
      </c>
      <c r="B23" s="5" t="str">
        <f>IF(Tab!N229&lt;&gt;0,Tab!N229,"")</f>
        <v xml:space="preserve">  </v>
      </c>
    </row>
    <row r="24" spans="1:2" s="6" customFormat="1" ht="11.25" x14ac:dyDescent="0.2">
      <c r="A24" s="5" t="str">
        <f>IF(Tab!N177&lt;&gt;0,Tab!N177,"")</f>
        <v xml:space="preserve">  </v>
      </c>
      <c r="B24" s="5" t="str">
        <f>IF(Tab!N230&lt;&gt;0,Tab!N230,"")</f>
        <v xml:space="preserve">  </v>
      </c>
    </row>
    <row r="25" spans="1:2" s="6" customFormat="1" ht="11.25" x14ac:dyDescent="0.2">
      <c r="A25" s="5" t="str">
        <f>IF(Tab!N178&lt;&gt;0,Tab!N178,"")</f>
        <v xml:space="preserve">  </v>
      </c>
      <c r="B25" s="5" t="str">
        <f>IF(Tab!N231&lt;&gt;0,Tab!N231,"")</f>
        <v xml:space="preserve">  </v>
      </c>
    </row>
    <row r="26" spans="1:2" s="6" customFormat="1" ht="11.25" x14ac:dyDescent="0.2">
      <c r="A26" s="5" t="str">
        <f>IF(Tab!N179&lt;&gt;0,Tab!N179,"")</f>
        <v xml:space="preserve">  </v>
      </c>
      <c r="B26" s="5" t="str">
        <f>IF(Tab!N232&lt;&gt;0,Tab!N232,"")</f>
        <v xml:space="preserve">  </v>
      </c>
    </row>
    <row r="27" spans="1:2" s="6" customFormat="1" ht="11.25" x14ac:dyDescent="0.2">
      <c r="A27" s="5" t="str">
        <f>IF(Tab!N180&lt;&gt;0,Tab!N180,"")</f>
        <v xml:space="preserve">  </v>
      </c>
      <c r="B27" s="5" t="str">
        <f>IF(Tab!N233&lt;&gt;0,Tab!N233,"")</f>
        <v xml:space="preserve">  </v>
      </c>
    </row>
    <row r="28" spans="1:2" s="6" customFormat="1" ht="11.25" x14ac:dyDescent="0.2">
      <c r="A28" s="5" t="str">
        <f>IF(Tab!N181&lt;&gt;0,Tab!N181,"")</f>
        <v xml:space="preserve">  </v>
      </c>
      <c r="B28" s="5" t="str">
        <f>IF(Tab!N234&lt;&gt;0,Tab!N234,"")</f>
        <v xml:space="preserve">  </v>
      </c>
    </row>
    <row r="29" spans="1:2" s="6" customFormat="1" ht="11.25" x14ac:dyDescent="0.2">
      <c r="A29" s="5" t="str">
        <f>IF(Tab!N182&lt;&gt;0,Tab!N182,"")</f>
        <v xml:space="preserve">  </v>
      </c>
      <c r="B29" s="5" t="str">
        <f>IF(Tab!N235&lt;&gt;0,Tab!N235,"")</f>
        <v xml:space="preserve">  </v>
      </c>
    </row>
    <row r="30" spans="1:2" s="6" customFormat="1" ht="11.25" x14ac:dyDescent="0.2">
      <c r="A30" s="5" t="str">
        <f>IF(Tab!N183&lt;&gt;0,Tab!N183,"")</f>
        <v xml:space="preserve">  </v>
      </c>
      <c r="B30" s="5" t="str">
        <f>IF(Tab!N236&lt;&gt;0,Tab!N236,"")</f>
        <v xml:space="preserve">  </v>
      </c>
    </row>
    <row r="31" spans="1:2" s="6" customFormat="1" ht="11.25" x14ac:dyDescent="0.2">
      <c r="A31" s="5" t="str">
        <f>IF(Tab!N184&lt;&gt;0,Tab!N184,"")</f>
        <v xml:space="preserve">  </v>
      </c>
      <c r="B31" s="5" t="str">
        <f>IF(Tab!N237&lt;&gt;0,Tab!N237,"")</f>
        <v xml:space="preserve">  </v>
      </c>
    </row>
    <row r="32" spans="1:2" s="6" customFormat="1" ht="11.25" x14ac:dyDescent="0.2">
      <c r="A32" s="5" t="str">
        <f>IF(Tab!N185&lt;&gt;0,Tab!N185,"")</f>
        <v xml:space="preserve">  </v>
      </c>
      <c r="B32" s="5" t="str">
        <f>IF(Tab!N238&lt;&gt;0,Tab!N238,"")</f>
        <v xml:space="preserve">  </v>
      </c>
    </row>
    <row r="33" spans="1:2" s="6" customFormat="1" ht="11.25" x14ac:dyDescent="0.2">
      <c r="A33" s="5" t="str">
        <f>IF(Tab!N186&lt;&gt;0,Tab!N186,"")</f>
        <v xml:space="preserve">  </v>
      </c>
      <c r="B33" s="5" t="str">
        <f>IF(Tab!N239&lt;&gt;0,Tab!N239,"")</f>
        <v xml:space="preserve">  </v>
      </c>
    </row>
    <row r="34" spans="1:2" s="6" customFormat="1" ht="11.25" x14ac:dyDescent="0.2">
      <c r="A34" s="5" t="str">
        <f>IF(Tab!N187&lt;&gt;0,Tab!N187,"")</f>
        <v xml:space="preserve">  </v>
      </c>
      <c r="B34" s="5" t="str">
        <f>IF(Tab!N240&lt;&gt;0,Tab!N240,"")</f>
        <v xml:space="preserve">  </v>
      </c>
    </row>
    <row r="35" spans="1:2" s="6" customFormat="1" ht="11.25" x14ac:dyDescent="0.2">
      <c r="A35" s="5" t="str">
        <f>IF(Tab!N188&lt;&gt;0,Tab!N188,"")</f>
        <v xml:space="preserve">  </v>
      </c>
      <c r="B35" s="5" t="str">
        <f>IF(Tab!N241&lt;&gt;0,Tab!N241,"")</f>
        <v xml:space="preserve">  </v>
      </c>
    </row>
    <row r="36" spans="1:2" s="6" customFormat="1" ht="11.25" x14ac:dyDescent="0.2">
      <c r="A36" s="5" t="str">
        <f>IF(Tab!N189&lt;&gt;0,Tab!N189,"")</f>
        <v xml:space="preserve">  </v>
      </c>
      <c r="B36" s="5" t="str">
        <f>IF(Tab!N242&lt;&gt;0,Tab!N242,"")</f>
        <v xml:space="preserve">  </v>
      </c>
    </row>
    <row r="37" spans="1:2" s="6" customFormat="1" ht="11.25" x14ac:dyDescent="0.2">
      <c r="A37" s="5" t="str">
        <f>IF(Tab!N190&lt;&gt;0,Tab!N190,"")</f>
        <v xml:space="preserve">  </v>
      </c>
      <c r="B37" s="5" t="str">
        <f>IF(Tab!N243&lt;&gt;0,Tab!N243,"")</f>
        <v xml:space="preserve">  </v>
      </c>
    </row>
    <row r="38" spans="1:2" s="6" customFormat="1" ht="11.25" x14ac:dyDescent="0.2">
      <c r="A38" s="5" t="str">
        <f>IF(Tab!N191&lt;&gt;0,Tab!N191,"")</f>
        <v xml:space="preserve">  </v>
      </c>
      <c r="B38" s="5" t="str">
        <f>IF(Tab!N244&lt;&gt;0,Tab!N244,"")</f>
        <v xml:space="preserve">  </v>
      </c>
    </row>
    <row r="39" spans="1:2" s="6" customFormat="1" ht="11.25" x14ac:dyDescent="0.2">
      <c r="A39" s="5" t="str">
        <f>IF(Tab!N192&lt;&gt;0,Tab!N192,"")</f>
        <v xml:space="preserve">  </v>
      </c>
      <c r="B39" s="5" t="str">
        <f>IF(Tab!N245&lt;&gt;0,Tab!N245,"")</f>
        <v xml:space="preserve">  </v>
      </c>
    </row>
    <row r="40" spans="1:2" s="6" customFormat="1" ht="11.25" x14ac:dyDescent="0.2">
      <c r="A40" s="5" t="str">
        <f>IF(Tab!N193&lt;&gt;0,Tab!N193,"")</f>
        <v xml:space="preserve">  </v>
      </c>
      <c r="B40" s="5" t="str">
        <f>IF(Tab!N246&lt;&gt;0,Tab!N246,"")</f>
        <v xml:space="preserve">  </v>
      </c>
    </row>
    <row r="41" spans="1:2" s="6" customFormat="1" ht="11.25" x14ac:dyDescent="0.2">
      <c r="A41" s="5" t="str">
        <f>IF(Tab!N194&lt;&gt;0,Tab!N194,"")</f>
        <v xml:space="preserve">  </v>
      </c>
      <c r="B41" s="5" t="str">
        <f>IF(Tab!N247&lt;&gt;0,Tab!N247,"")</f>
        <v xml:space="preserve">  </v>
      </c>
    </row>
    <row r="42" spans="1:2" s="6" customFormat="1" ht="11.25" x14ac:dyDescent="0.2">
      <c r="A42" s="5" t="str">
        <f>IF(Tab!N195&lt;&gt;0,Tab!N195,"")</f>
        <v xml:space="preserve">  </v>
      </c>
      <c r="B42" s="5" t="str">
        <f>IF(Tab!N248&lt;&gt;0,Tab!N248,"")</f>
        <v xml:space="preserve">  </v>
      </c>
    </row>
    <row r="43" spans="1:2" s="6" customFormat="1" ht="11.25" x14ac:dyDescent="0.2">
      <c r="A43" s="5" t="str">
        <f>IF(Tab!N196&lt;&gt;0,Tab!N196,"")</f>
        <v xml:space="preserve">  </v>
      </c>
      <c r="B43" s="5" t="str">
        <f>IF(Tab!N249&lt;&gt;0,Tab!N249,"")</f>
        <v xml:space="preserve">  </v>
      </c>
    </row>
    <row r="44" spans="1:2" s="6" customFormat="1" ht="11.25" x14ac:dyDescent="0.2">
      <c r="A44" s="5" t="str">
        <f>IF(Tab!N197&lt;&gt;0,Tab!N197,"")</f>
        <v xml:space="preserve">  </v>
      </c>
      <c r="B44" s="5" t="str">
        <f>IF(Tab!N250&lt;&gt;0,Tab!N250,"")</f>
        <v xml:space="preserve">  </v>
      </c>
    </row>
    <row r="45" spans="1:2" s="6" customFormat="1" ht="11.25" x14ac:dyDescent="0.2">
      <c r="A45" s="5" t="str">
        <f>IF(Tab!N198&lt;&gt;0,Tab!N198,"")</f>
        <v xml:space="preserve">  </v>
      </c>
      <c r="B45" s="5" t="str">
        <f>IF(Tab!N251&lt;&gt;0,Tab!N251,"")</f>
        <v xml:space="preserve">  </v>
      </c>
    </row>
    <row r="46" spans="1:2" s="6" customFormat="1" ht="11.25" x14ac:dyDescent="0.2">
      <c r="A46" s="5" t="str">
        <f>IF(Tab!N199&lt;&gt;0,Tab!N199,"")</f>
        <v xml:space="preserve">  </v>
      </c>
      <c r="B46" s="5" t="str">
        <f>IF(Tab!N252&lt;&gt;0,Tab!N252,"")</f>
        <v xml:space="preserve">  </v>
      </c>
    </row>
    <row r="47" spans="1:2" s="6" customFormat="1" ht="11.25" x14ac:dyDescent="0.2">
      <c r="A47" s="5" t="str">
        <f>IF(Tab!N200&lt;&gt;0,Tab!N200,"")</f>
        <v xml:space="preserve">  </v>
      </c>
      <c r="B47" s="5" t="str">
        <f>IF(Tab!N253&lt;&gt;0,Tab!N253,"")</f>
        <v xml:space="preserve">  </v>
      </c>
    </row>
    <row r="48" spans="1:2" s="6" customFormat="1" ht="11.25" x14ac:dyDescent="0.2">
      <c r="A48" s="5" t="str">
        <f>IF(Tab!N201&lt;&gt;0,Tab!N201,"")</f>
        <v xml:space="preserve">  </v>
      </c>
      <c r="B48" s="5" t="str">
        <f>IF(Tab!N254&lt;&gt;0,Tab!N254,"")</f>
        <v xml:space="preserve">  </v>
      </c>
    </row>
    <row r="49" spans="1:2" s="6" customFormat="1" ht="11.25" x14ac:dyDescent="0.2">
      <c r="A49" s="5" t="str">
        <f>IF(Tab!N202&lt;&gt;0,Tab!N202,"")</f>
        <v xml:space="preserve">  </v>
      </c>
      <c r="B49" s="5" t="str">
        <f>IF(Tab!N255&lt;&gt;0,Tab!N255,"")</f>
        <v xml:space="preserve">  </v>
      </c>
    </row>
    <row r="50" spans="1:2" s="6" customFormat="1" ht="11.25" x14ac:dyDescent="0.2">
      <c r="A50" s="5" t="str">
        <f>IF(Tab!N203&lt;&gt;0,Tab!N203,"")</f>
        <v xml:space="preserve">  </v>
      </c>
      <c r="B50" s="5" t="str">
        <f>IF(Tab!N256&lt;&gt;0,Tab!N256,"")</f>
        <v xml:space="preserve">  </v>
      </c>
    </row>
    <row r="51" spans="1:2" s="6" customFormat="1" ht="11.25" x14ac:dyDescent="0.2">
      <c r="A51" s="5" t="str">
        <f>IF(Tab!N204&lt;&gt;0,Tab!N204,"")</f>
        <v xml:space="preserve">  </v>
      </c>
      <c r="B51" s="5" t="str">
        <f>IF(Tab!N257&lt;&gt;0,Tab!N257,"")</f>
        <v xml:space="preserve">  </v>
      </c>
    </row>
    <row r="52" spans="1:2" s="6" customFormat="1" ht="11.25" x14ac:dyDescent="0.2">
      <c r="A52" s="5" t="str">
        <f>IF(Tab!N205&lt;&gt;0,Tab!N205,"")</f>
        <v xml:space="preserve">  </v>
      </c>
      <c r="B52" s="5" t="str">
        <f>IF(Tab!N258&lt;&gt;0,Tab!N258,"")</f>
        <v xml:space="preserve">  </v>
      </c>
    </row>
    <row r="53" spans="1:2" s="6" customFormat="1" ht="11.25" x14ac:dyDescent="0.2">
      <c r="A53" s="5" t="str">
        <f>IF(Tab!N206&lt;&gt;0,Tab!N206,"")</f>
        <v xml:space="preserve">  </v>
      </c>
      <c r="B53" s="5" t="str">
        <f>IF(Tab!N259&lt;&gt;0,Tab!N259,"")</f>
        <v xml:space="preserve">  </v>
      </c>
    </row>
    <row r="54" spans="1:2" x14ac:dyDescent="0.2">
      <c r="A54" s="5" t="str">
        <f>IF(Tab!N207&lt;&gt;0,Tab!N207,"")</f>
        <v xml:space="preserve">  </v>
      </c>
      <c r="B54" s="5" t="str">
        <f>IF(Tab!N260&lt;&gt;0,Tab!N260,"")</f>
        <v xml:space="preserve">  </v>
      </c>
    </row>
    <row r="55" spans="1:2" x14ac:dyDescent="0.2">
      <c r="A55" s="5" t="str">
        <f>IF(Tab!N208&lt;&gt;0,Tab!N208,"")</f>
        <v xml:space="preserve">  </v>
      </c>
      <c r="B55" s="5" t="str">
        <f>IF(Tab!N261&lt;&gt;0,Tab!N261,"")</f>
        <v xml:space="preserve">  </v>
      </c>
    </row>
    <row r="56" spans="1:2" x14ac:dyDescent="0.2">
      <c r="A56" s="5" t="str">
        <f>IF(Tab!N209&lt;&gt;0,Tab!N209,"")</f>
        <v xml:space="preserve">  </v>
      </c>
      <c r="B56" s="5" t="str">
        <f>IF(Tab!N262&lt;&gt;0,Tab!N262,"")</f>
        <v xml:space="preserve">  </v>
      </c>
    </row>
    <row r="57" spans="1:2" x14ac:dyDescent="0.2">
      <c r="A57" s="5" t="str">
        <f>IF(Tab!N210&lt;&gt;0,Tab!N210,"")</f>
        <v xml:space="preserve">  </v>
      </c>
      <c r="B57" s="5" t="str">
        <f>IF(Tab!N263&lt;&gt;0,Tab!N263,"")</f>
        <v xml:space="preserve">  </v>
      </c>
    </row>
    <row r="58" spans="1:2" x14ac:dyDescent="0.2">
      <c r="A58" s="5" t="str">
        <f>IF(Tab!N211&lt;&gt;0,Tab!N211,"")</f>
        <v xml:space="preserve">  </v>
      </c>
      <c r="B58" s="5" t="str">
        <f>IF(Tab!N264&lt;&gt;0,Tab!N264,"")</f>
        <v xml:space="preserve">  </v>
      </c>
    </row>
    <row r="59" spans="1:2" x14ac:dyDescent="0.2">
      <c r="A59" s="5" t="str">
        <f>IF(Tab!N212&lt;&gt;0,Tab!N212,"")</f>
        <v xml:space="preserve">  </v>
      </c>
      <c r="B59" s="5" t="str">
        <f>IF(Tab!N265&lt;&gt;0,Tab!N265,"")</f>
        <v xml:space="preserve">  </v>
      </c>
    </row>
    <row r="60" spans="1:2" x14ac:dyDescent="0.2">
      <c r="A60" s="5"/>
      <c r="B60" s="5"/>
    </row>
    <row r="61" spans="1:2" x14ac:dyDescent="0.2">
      <c r="A61" s="5"/>
      <c r="B61" s="5"/>
    </row>
    <row r="62" spans="1:2" x14ac:dyDescent="0.2">
      <c r="A62" s="5"/>
      <c r="B62" s="5"/>
    </row>
    <row r="63" spans="1:2" x14ac:dyDescent="0.2">
      <c r="A63" s="5"/>
      <c r="B63" s="5"/>
    </row>
    <row r="64" spans="1:2" x14ac:dyDescent="0.2">
      <c r="A64" s="5"/>
      <c r="B64" s="5"/>
    </row>
    <row r="65" spans="1:2" x14ac:dyDescent="0.2">
      <c r="A65" s="5"/>
      <c r="B65" s="5"/>
    </row>
    <row r="66" spans="1:2" x14ac:dyDescent="0.2">
      <c r="A66" s="5"/>
      <c r="B66" s="5"/>
    </row>
    <row r="67" spans="1:2" x14ac:dyDescent="0.2">
      <c r="A67" s="5"/>
      <c r="B67" s="5"/>
    </row>
    <row r="68" spans="1:2" x14ac:dyDescent="0.2">
      <c r="A68" s="5"/>
      <c r="B68" s="5"/>
    </row>
    <row r="69" spans="1:2" x14ac:dyDescent="0.2">
      <c r="A69" s="5"/>
      <c r="B69" s="5"/>
    </row>
    <row r="70" spans="1:2" x14ac:dyDescent="0.2">
      <c r="A70" s="5"/>
      <c r="B70" s="5"/>
    </row>
    <row r="71" spans="1:2" x14ac:dyDescent="0.2">
      <c r="A71" s="5"/>
      <c r="B71" s="5"/>
    </row>
    <row r="72" spans="1:2" x14ac:dyDescent="0.2">
      <c r="A72" s="5"/>
      <c r="B72" s="5"/>
    </row>
    <row r="73" spans="1:2" x14ac:dyDescent="0.2">
      <c r="A73" s="5"/>
      <c r="B73" s="5"/>
    </row>
    <row r="74" spans="1:2" x14ac:dyDescent="0.2">
      <c r="A74" s="5"/>
      <c r="B74" s="5"/>
    </row>
    <row r="75" spans="1:2" x14ac:dyDescent="0.2">
      <c r="A75" s="5"/>
      <c r="B75" s="5"/>
    </row>
    <row r="76" spans="1:2" x14ac:dyDescent="0.2">
      <c r="A76" s="5"/>
      <c r="B76" s="5"/>
    </row>
    <row r="77" spans="1:2" x14ac:dyDescent="0.2">
      <c r="A77" s="5"/>
      <c r="B77" s="5"/>
    </row>
    <row r="78" spans="1:2" x14ac:dyDescent="0.2">
      <c r="A78" s="5"/>
      <c r="B78" s="5"/>
    </row>
    <row r="79" spans="1:2" x14ac:dyDescent="0.2">
      <c r="A79" s="5"/>
      <c r="B79" s="5"/>
    </row>
    <row r="80" spans="1:2" x14ac:dyDescent="0.2">
      <c r="A80" s="5"/>
      <c r="B80" s="5"/>
    </row>
    <row r="81" spans="1:2" x14ac:dyDescent="0.2">
      <c r="A81" s="5"/>
      <c r="B81" s="5"/>
    </row>
    <row r="82" spans="1:2" x14ac:dyDescent="0.2">
      <c r="A82" s="5"/>
      <c r="B82" s="5"/>
    </row>
    <row r="83" spans="1:2" x14ac:dyDescent="0.2">
      <c r="A83" s="5"/>
      <c r="B83" s="5"/>
    </row>
    <row r="84" spans="1:2" x14ac:dyDescent="0.2">
      <c r="A84" s="5"/>
      <c r="B84" s="5"/>
    </row>
    <row r="85" spans="1:2" x14ac:dyDescent="0.2">
      <c r="A85" s="5"/>
      <c r="B85" s="5"/>
    </row>
    <row r="86" spans="1:2" x14ac:dyDescent="0.2">
      <c r="A86" s="5"/>
      <c r="B86" s="5"/>
    </row>
    <row r="87" spans="1:2" x14ac:dyDescent="0.2">
      <c r="A87" s="5"/>
      <c r="B87" s="5"/>
    </row>
    <row r="88" spans="1:2" x14ac:dyDescent="0.2">
      <c r="A88" s="167"/>
      <c r="B88" s="5"/>
    </row>
    <row r="89" spans="1:2" x14ac:dyDescent="0.2">
      <c r="A89" s="5"/>
      <c r="B89" s="5"/>
    </row>
    <row r="90" spans="1:2" x14ac:dyDescent="0.2">
      <c r="A90" s="5"/>
      <c r="B90" s="5"/>
    </row>
    <row r="91" spans="1:2" x14ac:dyDescent="0.2">
      <c r="A91" s="5"/>
      <c r="B91" s="5"/>
    </row>
    <row r="92" spans="1:2" x14ac:dyDescent="0.2">
      <c r="A92" s="5"/>
      <c r="B92" s="5"/>
    </row>
    <row r="93" spans="1:2" x14ac:dyDescent="0.2">
      <c r="A93" s="5"/>
      <c r="B93" s="5"/>
    </row>
    <row r="94" spans="1:2" x14ac:dyDescent="0.2">
      <c r="A94" s="5"/>
      <c r="B94" s="5"/>
    </row>
    <row r="95" spans="1:2" x14ac:dyDescent="0.2">
      <c r="A95" s="5"/>
      <c r="B95" s="5"/>
    </row>
    <row r="96" spans="1:2" x14ac:dyDescent="0.2">
      <c r="A96" s="5"/>
      <c r="B96" s="5"/>
    </row>
    <row r="97" spans="1:2" x14ac:dyDescent="0.2">
      <c r="A97" s="5"/>
      <c r="B97" s="5"/>
    </row>
    <row r="98" spans="1:2" x14ac:dyDescent="0.2">
      <c r="A98" s="5"/>
      <c r="B98" s="5"/>
    </row>
    <row r="99" spans="1:2" x14ac:dyDescent="0.2">
      <c r="B99" s="5"/>
    </row>
  </sheetData>
  <mergeCells count="1">
    <mergeCell ref="B4:D4"/>
  </mergeCells>
  <phoneticPr fontId="2" type="noConversion"/>
  <pageMargins left="0.17" right="0.17" top="0.24" bottom="0.28000000000000003" header="0.17" footer="0.17"/>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144"/>
  <sheetViews>
    <sheetView workbookViewId="0">
      <selection activeCell="F19" sqref="F19"/>
    </sheetView>
  </sheetViews>
  <sheetFormatPr baseColWidth="10" defaultRowHeight="12.75" x14ac:dyDescent="0.2"/>
  <cols>
    <col min="1" max="1" width="16.28515625" style="1" customWidth="1"/>
    <col min="2" max="2" width="48.140625" style="1" customWidth="1"/>
    <col min="3" max="3" width="29.85546875" customWidth="1"/>
  </cols>
  <sheetData>
    <row r="1" spans="1:3" s="84" customFormat="1" ht="11.25" x14ac:dyDescent="0.2">
      <c r="A1" s="176" t="s">
        <v>1058</v>
      </c>
      <c r="B1" s="265" t="s">
        <v>20</v>
      </c>
      <c r="C1" s="265"/>
    </row>
    <row r="2" spans="1:3" s="84" customFormat="1" ht="12.75" customHeight="1" x14ac:dyDescent="0.2">
      <c r="A2" s="176"/>
      <c r="B2" s="266">
        <f>Entreprises!B2</f>
        <v>1266</v>
      </c>
      <c r="C2" s="266"/>
    </row>
    <row r="3" spans="1:3" s="84" customFormat="1" ht="12.75" customHeight="1" x14ac:dyDescent="0.2">
      <c r="A3" s="176"/>
      <c r="B3" s="266" t="str">
        <f>Entreprises!B3</f>
        <v xml:space="preserve">Restauration de collectivités </v>
      </c>
      <c r="C3" s="266"/>
    </row>
    <row r="4" spans="1:3" s="6" customFormat="1" ht="12.75" customHeight="1" x14ac:dyDescent="0.2">
      <c r="A4" s="76" t="s">
        <v>1059</v>
      </c>
      <c r="B4" s="262" t="s">
        <v>1060</v>
      </c>
      <c r="C4" s="262"/>
    </row>
    <row r="5" spans="1:3" s="6" customFormat="1" ht="12.75" customHeight="1" x14ac:dyDescent="0.2">
      <c r="A5" s="76" t="s">
        <v>1061</v>
      </c>
      <c r="B5" s="108"/>
      <c r="C5" s="79"/>
    </row>
    <row r="6" spans="1:3" s="6" customFormat="1" ht="12.75" customHeight="1" x14ac:dyDescent="0.2">
      <c r="A6" s="76" t="s">
        <v>1042</v>
      </c>
      <c r="B6" s="261" t="s">
        <v>1088</v>
      </c>
      <c r="C6" s="262"/>
    </row>
    <row r="7" spans="1:3" s="6" customFormat="1" ht="12.75" customHeight="1" x14ac:dyDescent="0.2">
      <c r="A7" s="81" t="s">
        <v>1043</v>
      </c>
      <c r="B7" s="263" t="s">
        <v>1089</v>
      </c>
      <c r="C7" s="260"/>
    </row>
    <row r="8" spans="1:3" x14ac:dyDescent="0.2">
      <c r="A8" s="39"/>
      <c r="B8" s="39"/>
      <c r="C8" s="51"/>
    </row>
    <row r="9" spans="1:3" ht="9" customHeight="1" x14ac:dyDescent="0.2"/>
    <row r="10" spans="1:3" s="13" customFormat="1" ht="12" x14ac:dyDescent="0.2">
      <c r="A10" s="264" t="s">
        <v>878</v>
      </c>
      <c r="B10" s="264"/>
      <c r="C10" s="264"/>
    </row>
    <row r="11" spans="1:3" s="6" customFormat="1" ht="10.5" customHeight="1" x14ac:dyDescent="0.2">
      <c r="A11" s="107" t="str">
        <f>Tab!B3</f>
        <v xml:space="preserve">N </v>
      </c>
      <c r="B11" s="109" t="str">
        <f>Tab!B5</f>
        <v xml:space="preserve">HÔTELLERIE, RESTAURATION ET TOURISME </v>
      </c>
    </row>
    <row r="12" spans="1:3" s="6" customFormat="1" ht="10.5" customHeight="1" x14ac:dyDescent="0.2">
      <c r="A12" s="107" t="str">
        <f>Tab!B4</f>
        <v xml:space="preserve">N3 </v>
      </c>
      <c r="B12" s="109" t="str">
        <f>Tab!B6</f>
        <v xml:space="preserve">Restauration de collectivités </v>
      </c>
    </row>
    <row r="13" spans="1:3" s="6" customFormat="1" ht="10.5" customHeight="1" x14ac:dyDescent="0.2">
      <c r="A13" s="107" t="str">
        <f>Tab!B2</f>
        <v xml:space="preserve">N30 </v>
      </c>
      <c r="B13" s="109" t="str">
        <f>Tab!B7</f>
        <v xml:space="preserve">Restauration de collectivités </v>
      </c>
    </row>
    <row r="14" spans="1:3" s="6" customFormat="1" ht="9" customHeight="1" x14ac:dyDescent="0.2">
      <c r="B14" s="110"/>
    </row>
    <row r="15" spans="1:3" s="6" customFormat="1" ht="11.25" x14ac:dyDescent="0.2">
      <c r="A15" s="175" t="str">
        <f>CONCATENATE("Composition du regroupement CRIS : ",A11, " - ",B11)</f>
        <v xml:space="preserve">Composition du regroupement CRIS : N  - HÔTELLERIE, RESTAURATION ET TOURISME </v>
      </c>
      <c r="B15" s="175"/>
      <c r="C15" s="175"/>
    </row>
    <row r="16" spans="1:3" s="31" customFormat="1" ht="11.25" x14ac:dyDescent="0.2">
      <c r="A16" s="201" t="s">
        <v>1094</v>
      </c>
      <c r="B16" s="202"/>
      <c r="C16" s="112">
        <f>100*ROUND('Tab1'!D4/100,0)</f>
        <v>1303700</v>
      </c>
    </row>
    <row r="17" spans="1:3" s="31" customFormat="1" ht="15" customHeight="1" x14ac:dyDescent="0.2">
      <c r="A17" s="203" t="s">
        <v>879</v>
      </c>
      <c r="B17" s="204"/>
      <c r="C17" s="114" t="s">
        <v>877</v>
      </c>
    </row>
    <row r="18" spans="1:3" s="40" customFormat="1" ht="9.9499999999999993" customHeight="1" x14ac:dyDescent="0.2">
      <c r="A18" s="205">
        <f>IF(('Tab1'!J2+0)&gt;0.05,Tab!N2,"")</f>
        <v>1979</v>
      </c>
      <c r="B18" s="206" t="str">
        <f>IF(('Tab1'!J2+0)&gt;0.05,Tab!N81,"")</f>
        <v xml:space="preserve">Hôtels Cafés Restaurants </v>
      </c>
      <c r="C18" s="111">
        <f>IF(('Tab1'!J2+0)&gt;0.05,'Tab1'!J2+0," ")</f>
        <v>61.163607522</v>
      </c>
    </row>
    <row r="19" spans="1:3" s="40" customFormat="1" ht="9.9499999999999993" customHeight="1" x14ac:dyDescent="0.2">
      <c r="A19" s="205">
        <f>IF(('Tab1'!J3+0)&gt;0.05,Tab!N3,"")</f>
        <v>1501</v>
      </c>
      <c r="B19" s="206" t="str">
        <f>IF(('Tab1'!J3+0)&gt;0.05,Tab!N82,"")</f>
        <v xml:space="preserve">Restauration rapide </v>
      </c>
      <c r="C19" s="111">
        <f>IF(('Tab1'!J3+0)&gt;0.05,'Tab1'!J3+0," ")</f>
        <v>23.669408378</v>
      </c>
    </row>
    <row r="20" spans="1:3" s="40" customFormat="1" ht="9.9499999999999993" customHeight="1" x14ac:dyDescent="0.2">
      <c r="A20" s="205">
        <f>IF(('Tab1'!J4+0)&gt;0.05,Tab!N4,"")</f>
        <v>1266</v>
      </c>
      <c r="B20" s="206" t="str">
        <f>IF(('Tab1'!J4+0)&gt;0.05,Tab!N83,"")</f>
        <v xml:space="preserve">Restauration de collectivités </v>
      </c>
      <c r="C20" s="111">
        <f>IF(('Tab1'!J4+0)&gt;0.05,'Tab1'!J4+0," ")</f>
        <v>7.1947484327</v>
      </c>
    </row>
    <row r="21" spans="1:3" s="40" customFormat="1" ht="9.9499999999999993" customHeight="1" x14ac:dyDescent="0.2">
      <c r="A21" s="205">
        <f>IF(('Tab1'!J5+0)&gt;0.05,Tab!N5,"")</f>
        <v>3245</v>
      </c>
      <c r="B21" s="206" t="str">
        <f>IF(('Tab1'!J5+0)&gt;0.05,Tab!N84,"")</f>
        <v xml:space="preserve">Opérateurs de voyage et guides </v>
      </c>
      <c r="C21" s="111">
        <f>IF(('Tab1'!J5+0)&gt;0.05,'Tab1'!J5+0," ")</f>
        <v>2.3616865091000001</v>
      </c>
    </row>
    <row r="22" spans="1:3" s="40" customFormat="1" ht="9.9499999999999993" customHeight="1" x14ac:dyDescent="0.2">
      <c r="A22" s="205">
        <f>IF(('Tab1'!J6+0)&gt;0.05,Tab!N6,"")</f>
        <v>2257</v>
      </c>
      <c r="B22" s="206" t="str">
        <f>IF(('Tab1'!J6+0)&gt;0.05,Tab!N85,"")</f>
        <v xml:space="preserve">Casinos </v>
      </c>
      <c r="C22" s="111">
        <f>IF(('Tab1'!J6+0)&gt;0.05,'Tab1'!J6+0," ")</f>
        <v>1.2163195614</v>
      </c>
    </row>
    <row r="23" spans="1:3" s="40" customFormat="1" ht="9.9499999999999993" customHeight="1" x14ac:dyDescent="0.2">
      <c r="A23" s="205">
        <f>IF(('Tab1'!J7+0)&gt;0.05,Tab!N7,"")</f>
        <v>1631</v>
      </c>
      <c r="B23" s="206" t="str">
        <f>IF(('Tab1'!J7+0)&gt;0.05,Tab!N86,"")</f>
        <v xml:space="preserve">Hôtellerie de plein Air </v>
      </c>
      <c r="C23" s="111">
        <f>IF(('Tab1'!J7+0)&gt;0.05,'Tab1'!J7+0," ")</f>
        <v>1.1776599751000001</v>
      </c>
    </row>
    <row r="24" spans="1:3" s="40" customFormat="1" ht="9.9499999999999993" customHeight="1" x14ac:dyDescent="0.2">
      <c r="A24" s="205">
        <f>IF(('Tab1'!J8+0)&gt;0.05,Tab!N8,"")</f>
        <v>1909</v>
      </c>
      <c r="B24" s="206" t="str">
        <f>IF(('Tab1'!J8+0)&gt;0.05,Tab!N87,"")</f>
        <v xml:space="preserve">Organismes de tourisme à but non lucratif </v>
      </c>
      <c r="C24" s="111">
        <f>IF(('Tab1'!J8+0)&gt;0.05,'Tab1'!J8+0," ")</f>
        <v>1.1540346723999999</v>
      </c>
    </row>
    <row r="25" spans="1:3" s="40" customFormat="1" ht="9.9499999999999993" customHeight="1" x14ac:dyDescent="0.2">
      <c r="A25" s="205">
        <f>IF(('Tab1'!J9+0)&gt;0.05,Tab!N9,"")</f>
        <v>1316</v>
      </c>
      <c r="B25" s="206" t="str">
        <f>IF(('Tab1'!J9+0)&gt;0.05,Tab!N88,"")</f>
        <v xml:space="preserve">Organismes de tourisme social et familial </v>
      </c>
      <c r="C25" s="111">
        <f>IF(('Tab1'!J9+0)&gt;0.05,'Tab1'!J9+0," ")</f>
        <v>0.93711143860000001</v>
      </c>
    </row>
    <row r="26" spans="1:3" s="40" customFormat="1" ht="9.9499999999999993" customHeight="1" x14ac:dyDescent="0.2">
      <c r="A26" s="205">
        <f>IF(('Tab1'!J10+0)&gt;0.05,Tab!N10,"")</f>
        <v>2060</v>
      </c>
      <c r="B26" s="206" t="str">
        <f>IF(('Tab1'!J10+0)&gt;0.05,Tab!N89,"")</f>
        <v xml:space="preserve">Cafétérias </v>
      </c>
      <c r="C26" s="111">
        <f>IF(('Tab1'!J10+0)&gt;0.05,'Tab1'!J10+0," ")</f>
        <v>0.91456001330000003</v>
      </c>
    </row>
    <row r="27" spans="1:3" s="40" customFormat="1" ht="9.9499999999999993" customHeight="1" x14ac:dyDescent="0.2">
      <c r="A27" s="205">
        <f>IF(('Tab1'!J11+0)&gt;0.05,Tab!N11,"")</f>
        <v>1311</v>
      </c>
      <c r="B27" s="206" t="str">
        <f>IF(('Tab1'!J11+0)&gt;0.05,Tab!N90,"")</f>
        <v xml:space="preserve">Restauration ferroviaire </v>
      </c>
      <c r="C27" s="111">
        <f>IF(('Tab1'!J11+0)&gt;0.05,'Tab1'!J11+0," ")</f>
        <v>0.15839691580000001</v>
      </c>
    </row>
    <row r="28" spans="1:3" s="40" customFormat="1" ht="9.9499999999999993" customHeight="1" x14ac:dyDescent="0.2">
      <c r="A28" s="205" t="str">
        <f>IF(('Tab1'!J12+0)&gt;0.05,Tab!N12,"")</f>
        <v/>
      </c>
      <c r="B28" s="206" t="str">
        <f>IF(('Tab1'!J12+0)&gt;0.05,Tab!N91,"")</f>
        <v/>
      </c>
      <c r="C28" s="111" t="str">
        <f>IF(('Tab1'!J12+0)&gt;0.05,'Tab1'!J12+0," ")</f>
        <v xml:space="preserve"> </v>
      </c>
    </row>
    <row r="29" spans="1:3" s="40" customFormat="1" ht="9.9499999999999993" customHeight="1" x14ac:dyDescent="0.2">
      <c r="A29" s="205" t="str">
        <f>IF(('Tab1'!J13+0)&gt;0.05,Tab!N13,"")</f>
        <v/>
      </c>
      <c r="B29" s="206" t="str">
        <f>IF(('Tab1'!J13+0)&gt;0.05,Tab!N92,"")</f>
        <v/>
      </c>
      <c r="C29" s="111" t="str">
        <f>IF(('Tab1'!J13+0)&gt;0.05,'Tab1'!J13+0," ")</f>
        <v xml:space="preserve"> </v>
      </c>
    </row>
    <row r="30" spans="1:3" s="40" customFormat="1" ht="9.9499999999999993" customHeight="1" x14ac:dyDescent="0.2">
      <c r="A30" s="205" t="str">
        <f>IF(('Tab1'!J14+0)&gt;0.05,Tab!N14,"")</f>
        <v/>
      </c>
      <c r="B30" s="206" t="str">
        <f>IF(('Tab1'!J14+0)&gt;0.05,Tab!N93,"")</f>
        <v/>
      </c>
      <c r="C30" s="111" t="str">
        <f>IF(('Tab1'!J14+0)&gt;0.05,'Tab1'!J14+0," ")</f>
        <v xml:space="preserve"> </v>
      </c>
    </row>
    <row r="31" spans="1:3" s="40" customFormat="1" ht="9.9499999999999993" customHeight="1" x14ac:dyDescent="0.2">
      <c r="A31" s="205" t="str">
        <f>IF(('Tab1'!J15+0)&gt;0.05,Tab!N15,"")</f>
        <v/>
      </c>
      <c r="B31" s="206" t="str">
        <f>IF(('Tab1'!J15+0)&gt;0.05,Tab!N94,"")</f>
        <v/>
      </c>
      <c r="C31" s="111" t="str">
        <f>IF(('Tab1'!J15+0)&gt;0.05,'Tab1'!J15+0," ")</f>
        <v xml:space="preserve"> </v>
      </c>
    </row>
    <row r="32" spans="1:3" s="40" customFormat="1" ht="9.9499999999999993" customHeight="1" x14ac:dyDescent="0.2">
      <c r="A32" s="205" t="str">
        <f>IF(('Tab1'!J16+0)&gt;0.05,Tab!N16,"")</f>
        <v/>
      </c>
      <c r="B32" s="206" t="str">
        <f>IF(('Tab1'!J16+0)&gt;0.05,Tab!N95,"")</f>
        <v/>
      </c>
      <c r="C32" s="111" t="str">
        <f>IF(('Tab1'!J16+0)&gt;0.05,'Tab1'!J16+0," ")</f>
        <v xml:space="preserve"> </v>
      </c>
    </row>
    <row r="33" spans="1:3" s="40" customFormat="1" ht="9.9499999999999993" customHeight="1" x14ac:dyDescent="0.2">
      <c r="A33" s="205" t="str">
        <f>IF(('Tab1'!J17+0)&gt;0.05,Tab!N17,"")</f>
        <v/>
      </c>
      <c r="B33" s="206" t="str">
        <f>IF(('Tab1'!J17+0)&gt;0.05,Tab!N96,"")</f>
        <v/>
      </c>
      <c r="C33" s="111" t="str">
        <f>IF(('Tab1'!J17+0)&gt;0.05,'Tab1'!J17+0," ")</f>
        <v xml:space="preserve"> </v>
      </c>
    </row>
    <row r="34" spans="1:3" s="40" customFormat="1" ht="9.9499999999999993" customHeight="1" x14ac:dyDescent="0.2">
      <c r="A34" s="205" t="str">
        <f>IF(('Tab1'!J18+0)&gt;0.05,Tab!N18,"")</f>
        <v/>
      </c>
      <c r="B34" s="206" t="str">
        <f>IF(('Tab1'!J18+0)&gt;0.05,Tab!N97,"")</f>
        <v/>
      </c>
      <c r="C34" s="111" t="str">
        <f>IF(('Tab1'!J18+0)&gt;0.05,'Tab1'!J18+0," ")</f>
        <v xml:space="preserve"> </v>
      </c>
    </row>
    <row r="35" spans="1:3" s="40" customFormat="1" ht="9.9499999999999993" customHeight="1" x14ac:dyDescent="0.2">
      <c r="A35" s="205" t="str">
        <f>IF(('Tab1'!J19+0)&gt;0.05,Tab!N19,"")</f>
        <v/>
      </c>
      <c r="B35" s="206" t="str">
        <f>IF(('Tab1'!J19+0)&gt;0.05,Tab!N98,"")</f>
        <v/>
      </c>
      <c r="C35" s="111" t="str">
        <f>IF(('Tab1'!J19+0)&gt;0.05,'Tab1'!J19+0," ")</f>
        <v xml:space="preserve"> </v>
      </c>
    </row>
    <row r="36" spans="1:3" s="40" customFormat="1" ht="9.9499999999999993" customHeight="1" x14ac:dyDescent="0.2">
      <c r="A36" s="205" t="str">
        <f>IF(('Tab1'!J20+0)&gt;0.05,Tab!N20,"")</f>
        <v/>
      </c>
      <c r="B36" s="206" t="str">
        <f>IF(('Tab1'!J20+0)&gt;0.05,Tab!N99,"")</f>
        <v/>
      </c>
      <c r="C36" s="111" t="str">
        <f>IF(('Tab1'!J20+0)&gt;0.05,'Tab1'!J20+0," ")</f>
        <v xml:space="preserve"> </v>
      </c>
    </row>
    <row r="37" spans="1:3" s="40" customFormat="1" ht="9.9499999999999993" customHeight="1" x14ac:dyDescent="0.2">
      <c r="A37" s="205" t="str">
        <f>IF(('Tab1'!J21+0)&gt;0.05,Tab!N21,"")</f>
        <v/>
      </c>
      <c r="B37" s="206" t="str">
        <f>IF(('Tab1'!J21+0)&gt;0.05,Tab!N100,"")</f>
        <v/>
      </c>
      <c r="C37" s="111" t="str">
        <f>IF(('Tab1'!J21+0)&gt;0.05,'Tab1'!J21+0," ")</f>
        <v xml:space="preserve"> </v>
      </c>
    </row>
    <row r="38" spans="1:3" s="40" customFormat="1" ht="9.9499999999999993" customHeight="1" x14ac:dyDescent="0.2">
      <c r="A38" s="205" t="str">
        <f>IF(('Tab1'!J22+0)&gt;0.05,Tab!N22,"")</f>
        <v/>
      </c>
      <c r="B38" s="206" t="str">
        <f>IF(('Tab1'!J22+0)&gt;0.05,Tab!N101,"")</f>
        <v/>
      </c>
      <c r="C38" s="111" t="str">
        <f>IF(('Tab1'!J22+0)&gt;0.05,'Tab1'!J22+0," ")</f>
        <v xml:space="preserve"> </v>
      </c>
    </row>
    <row r="39" spans="1:3" s="40" customFormat="1" ht="9.9499999999999993" customHeight="1" x14ac:dyDescent="0.2">
      <c r="A39" s="205" t="str">
        <f>IF(('Tab1'!J23+0)&gt;0.05,Tab!N23,"")</f>
        <v/>
      </c>
      <c r="B39" s="206" t="str">
        <f>IF(('Tab1'!J23+0)&gt;0.05,Tab!N102,"")</f>
        <v/>
      </c>
      <c r="C39" s="111" t="str">
        <f>IF(('Tab1'!J23+0)&gt;0.05,'Tab1'!J23+0," ")</f>
        <v xml:space="preserve"> </v>
      </c>
    </row>
    <row r="40" spans="1:3" s="40" customFormat="1" ht="9.9499999999999993" customHeight="1" x14ac:dyDescent="0.2">
      <c r="A40" s="205" t="str">
        <f>IF(('Tab1'!J24+0)&gt;0.05,Tab!N24,"")</f>
        <v/>
      </c>
      <c r="B40" s="206" t="str">
        <f>IF(('Tab1'!J24+0)&gt;0.05,Tab!N103,"")</f>
        <v/>
      </c>
      <c r="C40" s="111" t="str">
        <f>IF(('Tab1'!J24+0)&gt;0.05,'Tab1'!J24+0," ")</f>
        <v xml:space="preserve"> </v>
      </c>
    </row>
    <row r="41" spans="1:3" s="40" customFormat="1" ht="9.9499999999999993" customHeight="1" x14ac:dyDescent="0.2">
      <c r="A41" s="205" t="str">
        <f>IF(('Tab1'!J25+0)&gt;0.05,Tab!N25,"")</f>
        <v/>
      </c>
      <c r="B41" s="206" t="str">
        <f>IF(('Tab1'!J25+0)&gt;0.05,Tab!N104,"")</f>
        <v/>
      </c>
      <c r="C41" s="111" t="str">
        <f>IF(('Tab1'!J25+0)&gt;0.05,'Tab1'!J25+0," ")</f>
        <v xml:space="preserve"> </v>
      </c>
    </row>
    <row r="42" spans="1:3" s="40" customFormat="1" ht="9.9499999999999993" customHeight="1" x14ac:dyDescent="0.2">
      <c r="A42" s="205" t="str">
        <f>IF(('Tab1'!J26+0)&gt;0.05,Tab!N26,"")</f>
        <v/>
      </c>
      <c r="B42" s="206" t="str">
        <f>IF(('Tab1'!J26+0)&gt;0.05,Tab!N105,"")</f>
        <v/>
      </c>
      <c r="C42" s="111" t="str">
        <f>IF(('Tab1'!J26+0)&gt;0.05,'Tab1'!J26+0," ")</f>
        <v xml:space="preserve"> </v>
      </c>
    </row>
    <row r="43" spans="1:3" s="40" customFormat="1" ht="9.9499999999999993" customHeight="1" x14ac:dyDescent="0.2">
      <c r="A43" s="205" t="str">
        <f>IF(('Tab1'!J27+0)&gt;0.05,Tab!N27,"")</f>
        <v/>
      </c>
      <c r="B43" s="206" t="str">
        <f>IF(('Tab1'!J27+0)&gt;0.05,Tab!N106,"")</f>
        <v/>
      </c>
      <c r="C43" s="111" t="str">
        <f>IF(('Tab1'!J27+0)&gt;0.05,'Tab1'!J27+0," ")</f>
        <v xml:space="preserve"> </v>
      </c>
    </row>
    <row r="44" spans="1:3" s="40" customFormat="1" ht="9.9499999999999993" customHeight="1" x14ac:dyDescent="0.2">
      <c r="A44" s="205" t="str">
        <f>IF(('Tab1'!J28+0)&gt;0.05,Tab!N28,"")</f>
        <v/>
      </c>
      <c r="B44" s="206" t="str">
        <f>IF(('Tab1'!J28+0)&gt;0.05,Tab!N107,"")</f>
        <v/>
      </c>
      <c r="C44" s="111" t="str">
        <f>IF(('Tab1'!J28+0)&gt;0.05,'Tab1'!J28+0," ")</f>
        <v xml:space="preserve"> </v>
      </c>
    </row>
    <row r="45" spans="1:3" s="40" customFormat="1" ht="9.9499999999999993" customHeight="1" x14ac:dyDescent="0.2">
      <c r="A45" s="205" t="str">
        <f>IF(('Tab1'!J29+0)&gt;0.05,Tab!N29,"")</f>
        <v/>
      </c>
      <c r="B45" s="206" t="str">
        <f>IF(('Tab1'!J29+0)&gt;0.05,Tab!N108,"")</f>
        <v/>
      </c>
      <c r="C45" s="111" t="str">
        <f>IF(('Tab1'!J29+0)&gt;0.05,'Tab1'!J29+0," ")</f>
        <v xml:space="preserve"> </v>
      </c>
    </row>
    <row r="46" spans="1:3" s="40" customFormat="1" ht="9.9499999999999993" customHeight="1" x14ac:dyDescent="0.2">
      <c r="A46" s="205" t="str">
        <f>IF(('Tab1'!J30+0)&gt;0.05,Tab!N30,"")</f>
        <v/>
      </c>
      <c r="B46" s="206" t="str">
        <f>IF(('Tab1'!J30+0)&gt;0.05,Tab!N109,"")</f>
        <v/>
      </c>
      <c r="C46" s="111" t="str">
        <f>IF(('Tab1'!J30+0)&gt;0.05,'Tab1'!J30+0," ")</f>
        <v xml:space="preserve"> </v>
      </c>
    </row>
    <row r="47" spans="1:3" s="40" customFormat="1" ht="9.9499999999999993" customHeight="1" x14ac:dyDescent="0.2">
      <c r="A47" s="205" t="str">
        <f>IF(('Tab1'!J31+0)&gt;0.05,Tab!N31,"")</f>
        <v/>
      </c>
      <c r="B47" s="206" t="str">
        <f>IF(('Tab1'!J31+0)&gt;0.05,Tab!N110,"")</f>
        <v/>
      </c>
      <c r="C47" s="111" t="str">
        <f>IF(('Tab1'!J31+0)&gt;0.05,'Tab1'!J31+0," ")</f>
        <v xml:space="preserve"> </v>
      </c>
    </row>
    <row r="48" spans="1:3" s="40" customFormat="1" ht="9.9499999999999993" customHeight="1" x14ac:dyDescent="0.2">
      <c r="A48" s="205" t="str">
        <f>IF(('Tab1'!J32+0)&gt;0.05,Tab!N32,"")</f>
        <v/>
      </c>
      <c r="B48" s="206" t="str">
        <f>IF(('Tab1'!J32+0)&gt;0.05,Tab!N111,"")</f>
        <v/>
      </c>
      <c r="C48" s="111" t="str">
        <f>IF(('Tab1'!J32+0)&gt;0.05,'Tab1'!J32+0," ")</f>
        <v xml:space="preserve"> </v>
      </c>
    </row>
    <row r="49" spans="1:3" s="40" customFormat="1" ht="9.9499999999999993" customHeight="1" x14ac:dyDescent="0.2">
      <c r="A49" s="205" t="str">
        <f>IF(('Tab1'!J33+0)&gt;0.05,Tab!N33,"")</f>
        <v/>
      </c>
      <c r="B49" s="206" t="str">
        <f>IF(('Tab1'!J33+0)&gt;0.05,Tab!N112,"")</f>
        <v/>
      </c>
      <c r="C49" s="111" t="str">
        <f>IF(('Tab1'!J33+0)&gt;0.05,'Tab1'!J33+0," ")</f>
        <v xml:space="preserve"> </v>
      </c>
    </row>
    <row r="50" spans="1:3" s="40" customFormat="1" ht="9.9499999999999993" customHeight="1" x14ac:dyDescent="0.2">
      <c r="A50" s="205" t="str">
        <f>IF(('Tab1'!J34+0)&gt;0.05,Tab!N34,"")</f>
        <v/>
      </c>
      <c r="B50" s="206" t="str">
        <f>IF(('Tab1'!J34+0)&gt;0.05,Tab!N113,"")</f>
        <v/>
      </c>
      <c r="C50" s="111" t="str">
        <f>IF(('Tab1'!J34+0)&gt;0.05,'Tab1'!J34+0," ")</f>
        <v xml:space="preserve"> </v>
      </c>
    </row>
    <row r="51" spans="1:3" s="40" customFormat="1" ht="9.9499999999999993" customHeight="1" x14ac:dyDescent="0.2">
      <c r="A51" s="205" t="str">
        <f>IF(('Tab1'!J35+0)&gt;0.05,Tab!N35,"")</f>
        <v/>
      </c>
      <c r="B51" s="206" t="str">
        <f>IF(('Tab1'!J35+0)&gt;0.05,Tab!N114,"")</f>
        <v/>
      </c>
      <c r="C51" s="111" t="str">
        <f>IF(('Tab1'!J35+0)&gt;0.05,'Tab1'!J35+0," ")</f>
        <v xml:space="preserve"> </v>
      </c>
    </row>
    <row r="52" spans="1:3" s="40" customFormat="1" ht="9.9499999999999993" customHeight="1" x14ac:dyDescent="0.2">
      <c r="A52" s="205" t="str">
        <f>IF(('Tab1'!J36+0)&gt;0.05,Tab!N36,"")</f>
        <v/>
      </c>
      <c r="B52" s="206" t="str">
        <f>IF(('Tab1'!J36+0)&gt;0.05,Tab!N115,"")</f>
        <v/>
      </c>
      <c r="C52" s="111" t="str">
        <f>IF(('Tab1'!J36+0)&gt;0.05,'Tab1'!J36+0," ")</f>
        <v xml:space="preserve"> </v>
      </c>
    </row>
    <row r="53" spans="1:3" s="40" customFormat="1" ht="9.9499999999999993" customHeight="1" x14ac:dyDescent="0.2">
      <c r="A53" s="205" t="str">
        <f>IF(('Tab1'!J37+0)&gt;0.05,Tab!N37,"")</f>
        <v/>
      </c>
      <c r="B53" s="206" t="str">
        <f>IF(('Tab1'!J37+0)&gt;0.05,Tab!N116,"")</f>
        <v/>
      </c>
      <c r="C53" s="111" t="str">
        <f>IF(('Tab1'!J37+0)&gt;0.05,'Tab1'!J37+0," ")</f>
        <v xml:space="preserve"> </v>
      </c>
    </row>
    <row r="54" spans="1:3" s="40" customFormat="1" ht="9.9499999999999993" customHeight="1" x14ac:dyDescent="0.2">
      <c r="A54" s="205" t="str">
        <f>IF(('Tab1'!J38+0)&gt;0.05,Tab!N38,"")</f>
        <v/>
      </c>
      <c r="B54" s="206" t="str">
        <f>IF(('Tab1'!J38+0)&gt;0.05,Tab!N117,"")</f>
        <v/>
      </c>
      <c r="C54" s="111" t="str">
        <f>IF(('Tab1'!J38+0)&gt;0.05,'Tab1'!J38+0," ")</f>
        <v xml:space="preserve"> </v>
      </c>
    </row>
    <row r="55" spans="1:3" s="40" customFormat="1" ht="9.9499999999999993" customHeight="1" x14ac:dyDescent="0.2">
      <c r="A55" s="205" t="str">
        <f>IF(('Tab1'!J39+0)&gt;0.05,Tab!N39,"")</f>
        <v/>
      </c>
      <c r="B55" s="206" t="str">
        <f>IF(('Tab1'!J39+0)&gt;0.05,Tab!N118,"")</f>
        <v/>
      </c>
      <c r="C55" s="111" t="str">
        <f>IF(('Tab1'!J39+0)&gt;0.05,'Tab1'!J39+0," ")</f>
        <v xml:space="preserve"> </v>
      </c>
    </row>
    <row r="56" spans="1:3" s="40" customFormat="1" ht="9.9499999999999993" customHeight="1" x14ac:dyDescent="0.2">
      <c r="A56" s="205" t="str">
        <f>IF(('Tab1'!J40+0)&gt;0.05,Tab!N40,"")</f>
        <v/>
      </c>
      <c r="B56" s="206" t="str">
        <f>IF(('Tab1'!J40+0)&gt;0.05,Tab!N119,"")</f>
        <v/>
      </c>
      <c r="C56" s="111" t="str">
        <f>IF(('Tab1'!J40+0)&gt;0.05,'Tab1'!J40+0," ")</f>
        <v xml:space="preserve"> </v>
      </c>
    </row>
    <row r="57" spans="1:3" s="40" customFormat="1" ht="9.9499999999999993" customHeight="1" x14ac:dyDescent="0.2">
      <c r="A57" s="205" t="str">
        <f>IF(('Tab1'!J41+0)&gt;0.05,Tab!N41,"")</f>
        <v/>
      </c>
      <c r="B57" s="206" t="str">
        <f>IF(('Tab1'!J41+0)&gt;0.05,Tab!N120,"")</f>
        <v/>
      </c>
      <c r="C57" s="111" t="str">
        <f>IF(('Tab1'!J41+0)&gt;0.05,'Tab1'!J41+0," ")</f>
        <v xml:space="preserve"> </v>
      </c>
    </row>
    <row r="58" spans="1:3" s="40" customFormat="1" ht="9.9499999999999993" customHeight="1" x14ac:dyDescent="0.2">
      <c r="A58" s="205" t="str">
        <f>IF(('Tab1'!J42+0)&gt;0.05,Tab!N42,"")</f>
        <v/>
      </c>
      <c r="B58" s="206" t="str">
        <f>IF(('Tab1'!J42+0)&gt;0.05,Tab!N121,"")</f>
        <v/>
      </c>
      <c r="C58" s="111" t="str">
        <f>IF(('Tab1'!J42+0)&gt;0.05,'Tab1'!J42+0," ")</f>
        <v xml:space="preserve"> </v>
      </c>
    </row>
    <row r="59" spans="1:3" s="40" customFormat="1" ht="9.9499999999999993" customHeight="1" x14ac:dyDescent="0.2">
      <c r="A59" s="205" t="str">
        <f>IF(('Tab1'!J43+0)&gt;0.05,Tab!N43,"")</f>
        <v/>
      </c>
      <c r="B59" s="206" t="str">
        <f>IF(('Tab1'!J43+0)&gt;0.05,Tab!N122,"")</f>
        <v/>
      </c>
      <c r="C59" s="111" t="str">
        <f>IF(('Tab1'!J43+0)&gt;0.05,'Tab1'!J43+0," ")</f>
        <v xml:space="preserve"> </v>
      </c>
    </row>
    <row r="60" spans="1:3" s="40" customFormat="1" ht="9.9499999999999993" customHeight="1" x14ac:dyDescent="0.2">
      <c r="A60" s="205" t="str">
        <f>IF(('Tab1'!J44+0)&gt;0.05,Tab!N44,"")</f>
        <v/>
      </c>
      <c r="B60" s="206" t="str">
        <f>IF(('Tab1'!J44+0)&gt;0.05,Tab!N123,"")</f>
        <v/>
      </c>
      <c r="C60" s="111" t="str">
        <f>IF(('Tab1'!J44+0)&gt;0.05,'Tab1'!J44+0," ")</f>
        <v xml:space="preserve"> </v>
      </c>
    </row>
    <row r="61" spans="1:3" s="40" customFormat="1" ht="9.9499999999999993" customHeight="1" x14ac:dyDescent="0.2">
      <c r="A61" s="205" t="str">
        <f>IF(('Tab1'!J45+0)&gt;0.05,Tab!N45,"")</f>
        <v/>
      </c>
      <c r="B61" s="206" t="str">
        <f>IF(('Tab1'!J45+0)&gt;0.05,Tab!N124,"")</f>
        <v/>
      </c>
      <c r="C61" s="111" t="str">
        <f>IF(('Tab1'!J45+0)&gt;0.05,'Tab1'!J45+0," ")</f>
        <v xml:space="preserve"> </v>
      </c>
    </row>
    <row r="62" spans="1:3" s="40" customFormat="1" ht="9.9499999999999993" customHeight="1" x14ac:dyDescent="0.2">
      <c r="A62" s="205" t="str">
        <f>IF(('Tab1'!J46+0)&gt;0.05,Tab!N46,"")</f>
        <v/>
      </c>
      <c r="B62" s="206" t="str">
        <f>IF(('Tab1'!J46+0)&gt;0.05,Tab!N125,"")</f>
        <v/>
      </c>
      <c r="C62" s="111" t="str">
        <f>IF(('Tab1'!J46+0)&gt;0.05,'Tab1'!J46+0," ")</f>
        <v xml:space="preserve"> </v>
      </c>
    </row>
    <row r="63" spans="1:3" s="40" customFormat="1" ht="9.9499999999999993" customHeight="1" x14ac:dyDescent="0.2">
      <c r="A63" s="205" t="str">
        <f>IF(('Tab1'!J47+0)&gt;0.05,Tab!N47,"")</f>
        <v/>
      </c>
      <c r="B63" s="206" t="str">
        <f>IF(('Tab1'!J47+0)&gt;0.05,Tab!N126,"")</f>
        <v/>
      </c>
      <c r="C63" s="111" t="str">
        <f>IF(('Tab1'!J47+0)&gt;0.05,'Tab1'!J47+0," ")</f>
        <v xml:space="preserve"> </v>
      </c>
    </row>
    <row r="64" spans="1:3" s="40" customFormat="1" ht="9.9499999999999993" customHeight="1" x14ac:dyDescent="0.2">
      <c r="A64" s="205" t="str">
        <f>IF(('Tab1'!J48+0)&gt;0.05,Tab!N48,"")</f>
        <v/>
      </c>
      <c r="B64" s="206" t="str">
        <f>IF(('Tab1'!J48+0)&gt;0.05,Tab!N127,"")</f>
        <v/>
      </c>
      <c r="C64" s="111" t="str">
        <f>IF(('Tab1'!J48+0)&gt;0.05,'Tab1'!J48+0," ")</f>
        <v xml:space="preserve"> </v>
      </c>
    </row>
    <row r="65" spans="1:3" s="40" customFormat="1" ht="9.9499999999999993" customHeight="1" x14ac:dyDescent="0.2">
      <c r="A65" s="205" t="str">
        <f>IF(('Tab1'!J49+0)&gt;0.05,Tab!N49,"")</f>
        <v/>
      </c>
      <c r="B65" s="206" t="str">
        <f>IF(('Tab1'!J49+0)&gt;0.05,Tab!N128,"")</f>
        <v/>
      </c>
      <c r="C65" s="111" t="str">
        <f>IF(('Tab1'!J49+0)&gt;0.05,'Tab1'!J49+0," ")</f>
        <v xml:space="preserve"> </v>
      </c>
    </row>
    <row r="66" spans="1:3" s="40" customFormat="1" ht="9.9499999999999993" customHeight="1" x14ac:dyDescent="0.2">
      <c r="A66" s="205" t="str">
        <f>IF(('Tab1'!J50+0)&gt;0.05,Tab!N50,"")</f>
        <v/>
      </c>
      <c r="B66" s="206" t="str">
        <f>IF(('Tab1'!J50+0)&gt;0.05,Tab!N129,"")</f>
        <v/>
      </c>
      <c r="C66" s="111" t="str">
        <f>IF(('Tab1'!J50+0)&gt;0.05,'Tab1'!J50+0," ")</f>
        <v xml:space="preserve"> </v>
      </c>
    </row>
    <row r="67" spans="1:3" s="40" customFormat="1" ht="9.9499999999999993" customHeight="1" x14ac:dyDescent="0.2">
      <c r="A67" s="205" t="str">
        <f>IF(('Tab1'!J51+0)&gt;0.05,Tab!N51,"")</f>
        <v/>
      </c>
      <c r="B67" s="206" t="str">
        <f>IF(('Tab1'!J51+0)&gt;0.05,Tab!N130,"")</f>
        <v/>
      </c>
      <c r="C67" s="111" t="str">
        <f>IF(('Tab1'!J51+0)&gt;0.05,'Tab1'!J51+0," ")</f>
        <v xml:space="preserve"> </v>
      </c>
    </row>
    <row r="68" spans="1:3" s="40" customFormat="1" ht="9.9499999999999993" customHeight="1" x14ac:dyDescent="0.2">
      <c r="A68" s="205" t="str">
        <f>IF(('Tab1'!J52+0)&gt;0.05,Tab!N52,"")</f>
        <v/>
      </c>
      <c r="B68" s="206" t="str">
        <f>IF(('Tab1'!J52+0)&gt;0.05,Tab!N131,"")</f>
        <v/>
      </c>
      <c r="C68" s="111" t="str">
        <f>IF(('Tab1'!J52+0)&gt;0.05,'Tab1'!J52+0," ")</f>
        <v xml:space="preserve"> </v>
      </c>
    </row>
    <row r="69" spans="1:3" s="40" customFormat="1" ht="9.9499999999999993" customHeight="1" x14ac:dyDescent="0.2">
      <c r="A69" s="205" t="str">
        <f>IF(('Tab1'!J53+0)&gt;0.05,Tab!N53,"")</f>
        <v/>
      </c>
      <c r="B69" s="206" t="str">
        <f>IF(('Tab1'!J53+0)&gt;0.05,Tab!N132,"")</f>
        <v/>
      </c>
      <c r="C69" s="111" t="str">
        <f>IF(('Tab1'!J53+0)&gt;0.05,'Tab1'!J53+0," ")</f>
        <v xml:space="preserve"> </v>
      </c>
    </row>
    <row r="70" spans="1:3" s="40" customFormat="1" ht="9.9499999999999993" customHeight="1" x14ac:dyDescent="0.2">
      <c r="A70" s="205" t="str">
        <f>IF(('Tab1'!J54+0)&gt;0.05,Tab!N54,"")</f>
        <v/>
      </c>
      <c r="B70" s="206" t="str">
        <f>IF(('Tab1'!J54+0)&gt;0.05,Tab!N133,"")</f>
        <v/>
      </c>
      <c r="C70" s="111" t="str">
        <f>IF(('Tab1'!J54+0)&gt;0.05,'Tab1'!J54+0," ")</f>
        <v xml:space="preserve"> </v>
      </c>
    </row>
    <row r="71" spans="1:3" s="40" customFormat="1" ht="9.9499999999999993" customHeight="1" x14ac:dyDescent="0.2">
      <c r="A71" s="205" t="str">
        <f>IF(('Tab1'!J55+0)&gt;0.05,Tab!N55,"")</f>
        <v/>
      </c>
      <c r="B71" s="206" t="str">
        <f>IF(('Tab1'!J55+0)&gt;0.05,Tab!N134,"")</f>
        <v/>
      </c>
      <c r="C71" s="111" t="str">
        <f>IF(('Tab1'!J55+0)&gt;0.05,'Tab1'!J55+0," ")</f>
        <v xml:space="preserve"> </v>
      </c>
    </row>
    <row r="72" spans="1:3" s="40" customFormat="1" ht="9.9499999999999993" customHeight="1" x14ac:dyDescent="0.2">
      <c r="A72" s="205" t="str">
        <f>IF(('Tab1'!J56+0)&gt;0.05,Tab!N56,"")</f>
        <v/>
      </c>
      <c r="B72" s="206" t="str">
        <f>IF(('Tab1'!J56+0)&gt;0.05,Tab!N135,"")</f>
        <v/>
      </c>
      <c r="C72" s="111" t="str">
        <f>IF(('Tab1'!J56+0)&gt;0.05,'Tab1'!J56+0," ")</f>
        <v xml:space="preserve"> </v>
      </c>
    </row>
    <row r="73" spans="1:3" s="40" customFormat="1" ht="9.9499999999999993" customHeight="1" x14ac:dyDescent="0.2">
      <c r="A73" s="205" t="str">
        <f>IF(('Tab1'!J57+0)&gt;0.05,Tab!N57,"")</f>
        <v/>
      </c>
      <c r="B73" s="206" t="str">
        <f>IF(('Tab1'!J57+0)&gt;0.05,Tab!N136,"")</f>
        <v/>
      </c>
      <c r="C73" s="111" t="str">
        <f>IF(('Tab1'!J57+0)&gt;0.05,'Tab1'!J57+0," ")</f>
        <v xml:space="preserve"> </v>
      </c>
    </row>
    <row r="74" spans="1:3" s="40" customFormat="1" ht="9.9499999999999993" customHeight="1" x14ac:dyDescent="0.2">
      <c r="A74" s="205" t="str">
        <f>IF(('Tab1'!J58+0)&gt;0.05,Tab!N58,"")</f>
        <v/>
      </c>
      <c r="B74" s="206" t="str">
        <f>IF(('Tab1'!J58+0)&gt;0.05,Tab!N137,"")</f>
        <v/>
      </c>
      <c r="C74" s="111" t="str">
        <f>IF(('Tab1'!J58+0)&gt;0.05,'Tab1'!J58+0," ")</f>
        <v xml:space="preserve"> </v>
      </c>
    </row>
    <row r="75" spans="1:3" s="40" customFormat="1" ht="9.9499999999999993" customHeight="1" x14ac:dyDescent="0.2">
      <c r="A75" s="205" t="str">
        <f>IF(('Tab1'!J59+0)&gt;0.05,Tab!N59,"")</f>
        <v/>
      </c>
      <c r="B75" s="206" t="str">
        <f>IF(('Tab1'!J59+0)&gt;0.05,Tab!N138,"")</f>
        <v/>
      </c>
      <c r="C75" s="111" t="str">
        <f>IF(('Tab1'!J59+0)&gt;0.05,'Tab1'!J59+0," ")</f>
        <v xml:space="preserve"> </v>
      </c>
    </row>
    <row r="76" spans="1:3" s="40" customFormat="1" ht="9.9499999999999993" customHeight="1" x14ac:dyDescent="0.2">
      <c r="A76" s="205" t="str">
        <f>IF(('Tab1'!J60+0)&gt;0.05,Tab!N60,"")</f>
        <v/>
      </c>
      <c r="B76" s="206" t="str">
        <f>IF(('Tab1'!J60+0)&gt;0.05,Tab!N139,"")</f>
        <v/>
      </c>
      <c r="C76" s="111" t="str">
        <f>IF(('Tab1'!J60+0)&gt;0.05,'Tab1'!J60+0," ")</f>
        <v xml:space="preserve"> </v>
      </c>
    </row>
    <row r="77" spans="1:3" s="40" customFormat="1" ht="9.9499999999999993" customHeight="1" x14ac:dyDescent="0.2">
      <c r="A77" s="205" t="str">
        <f>IF(('Tab1'!J61+0)&gt;0.05,Tab!N61,"")</f>
        <v/>
      </c>
      <c r="B77" s="206" t="str">
        <f>IF(('Tab1'!J61+0)&gt;0.05,Tab!N140,"")</f>
        <v/>
      </c>
      <c r="C77" s="111" t="str">
        <f>IF(('Tab1'!J61+0)&gt;0.05,'Tab1'!J61+0," ")</f>
        <v xml:space="preserve"> </v>
      </c>
    </row>
    <row r="78" spans="1:3" s="40" customFormat="1" ht="9.9499999999999993" customHeight="1" x14ac:dyDescent="0.2">
      <c r="A78" s="205" t="str">
        <f>IF(('Tab1'!J62+0)&gt;0.05,Tab!N62,"")</f>
        <v/>
      </c>
      <c r="B78" s="206" t="str">
        <f>IF(('Tab1'!J62+0)&gt;0.05,Tab!N141,"")</f>
        <v/>
      </c>
      <c r="C78" s="111" t="str">
        <f>IF(('Tab1'!J62+0)&gt;0.05,'Tab1'!J62+0," ")</f>
        <v xml:space="preserve"> </v>
      </c>
    </row>
    <row r="79" spans="1:3" s="40" customFormat="1" ht="9.9499999999999993" customHeight="1" x14ac:dyDescent="0.2">
      <c r="A79" s="205" t="str">
        <f>IF(('Tab1'!J63+0)&gt;0.05,Tab!N63,"")</f>
        <v/>
      </c>
      <c r="B79" s="206" t="str">
        <f>IF(('Tab1'!J63+0)&gt;0.05,Tab!N142,"")</f>
        <v/>
      </c>
      <c r="C79" s="111" t="str">
        <f>IF(('Tab1'!J63+0)&gt;0.05,'Tab1'!J63+0," ")</f>
        <v xml:space="preserve"> </v>
      </c>
    </row>
    <row r="80" spans="1:3" s="40" customFormat="1" ht="9.9499999999999993" customHeight="1" x14ac:dyDescent="0.2">
      <c r="A80" s="205" t="str">
        <f>IF(('Tab1'!J64+0)&gt;0.05,Tab!N64,"")</f>
        <v/>
      </c>
      <c r="B80" s="206" t="str">
        <f>IF(('Tab1'!J64+0)&gt;0.05,Tab!N143,"")</f>
        <v/>
      </c>
      <c r="C80" s="111" t="str">
        <f>IF(('Tab1'!J64+0)&gt;0.05,'Tab1'!J64+0," ")</f>
        <v xml:space="preserve"> </v>
      </c>
    </row>
    <row r="81" spans="1:3" s="40" customFormat="1" ht="9.9499999999999993" customHeight="1" x14ac:dyDescent="0.2">
      <c r="A81" s="205" t="str">
        <f>IF(('Tab1'!J65+0)&gt;0.05,Tab!N65,"")</f>
        <v/>
      </c>
      <c r="B81" s="206" t="str">
        <f>IF(('Tab1'!J65+0)&gt;0.05,Tab!N144,"")</f>
        <v/>
      </c>
      <c r="C81" s="111" t="str">
        <f>IF(('Tab1'!J65+0)&gt;0.05,'Tab1'!J65+0," ")</f>
        <v xml:space="preserve"> </v>
      </c>
    </row>
    <row r="82" spans="1:3" s="40" customFormat="1" ht="9.9499999999999993" customHeight="1" x14ac:dyDescent="0.2">
      <c r="A82" s="205" t="str">
        <f>IF(('Tab1'!J66+0)&gt;0.05,Tab!N66,"")</f>
        <v/>
      </c>
      <c r="B82" s="206" t="str">
        <f>IF(('Tab1'!J66+0)&gt;0.05,Tab!N145,"")</f>
        <v/>
      </c>
      <c r="C82" s="111" t="str">
        <f>IF(('Tab1'!J66+0)&gt;0.05,'Tab1'!J66+0," ")</f>
        <v xml:space="preserve"> </v>
      </c>
    </row>
    <row r="83" spans="1:3" s="40" customFormat="1" ht="9.9499999999999993" customHeight="1" x14ac:dyDescent="0.2">
      <c r="A83" s="205" t="str">
        <f>IF(('Tab1'!J67+0)&gt;0.05,Tab!N67,"")</f>
        <v/>
      </c>
      <c r="B83" s="206" t="str">
        <f>IF(('Tab1'!J67+0)&gt;0.05,Tab!N146,"")</f>
        <v/>
      </c>
      <c r="C83" s="111" t="str">
        <f>IF(('Tab1'!J67+0)&gt;0.05,'Tab1'!J67+0," ")</f>
        <v xml:space="preserve"> </v>
      </c>
    </row>
    <row r="84" spans="1:3" s="40" customFormat="1" ht="9.9499999999999993" customHeight="1" x14ac:dyDescent="0.2">
      <c r="A84" s="205" t="str">
        <f>IF(('Tab1'!J68+0)&gt;0.05,Tab!N68,"")</f>
        <v/>
      </c>
      <c r="B84" s="206" t="str">
        <f>IF(('Tab1'!J68+0)&gt;0.05,Tab!N147,"")</f>
        <v/>
      </c>
      <c r="C84" s="111" t="str">
        <f>IF(('Tab1'!J68+0)&gt;0.05,'Tab1'!J68+0," ")</f>
        <v xml:space="preserve"> </v>
      </c>
    </row>
    <row r="85" spans="1:3" s="40" customFormat="1" ht="9.9499999999999993" customHeight="1" x14ac:dyDescent="0.2">
      <c r="A85" s="205" t="str">
        <f>IF(('Tab1'!J69+0)&gt;0.05,Tab!N69,"")</f>
        <v/>
      </c>
      <c r="B85" s="206" t="str">
        <f>IF(('Tab1'!J69+0)&gt;0.05,Tab!N148,"")</f>
        <v/>
      </c>
      <c r="C85" s="111" t="str">
        <f>IF(('Tab1'!J69+0)&gt;0.05,'Tab1'!J69+0," ")</f>
        <v xml:space="preserve"> </v>
      </c>
    </row>
    <row r="86" spans="1:3" s="40" customFormat="1" ht="9.9499999999999993" customHeight="1" x14ac:dyDescent="0.2">
      <c r="A86" s="205" t="str">
        <f>IF(('Tab1'!J70+0)&gt;0.05,Tab!N70,"")</f>
        <v/>
      </c>
      <c r="B86" s="206" t="str">
        <f>IF(('Tab1'!J70+0)&gt;0.05,Tab!N149,"")</f>
        <v/>
      </c>
      <c r="C86" s="111" t="str">
        <f>IF(('Tab1'!J70+0)&gt;0.05,'Tab1'!J70+0," ")</f>
        <v xml:space="preserve"> </v>
      </c>
    </row>
    <row r="87" spans="1:3" s="40" customFormat="1" ht="9.9499999999999993" customHeight="1" x14ac:dyDescent="0.2">
      <c r="A87" s="205" t="str">
        <f>IF(('Tab1'!J71+0)&gt;0.05,Tab!N71,"")</f>
        <v/>
      </c>
      <c r="B87" s="206" t="str">
        <f>IF(('Tab1'!J71+0)&gt;0.05,Tab!N150,"")</f>
        <v/>
      </c>
      <c r="C87" s="111" t="str">
        <f>IF(('Tab1'!J71+0)&gt;0.05,'Tab1'!J71+0," ")</f>
        <v xml:space="preserve"> </v>
      </c>
    </row>
    <row r="88" spans="1:3" s="40" customFormat="1" ht="9.9499999999999993" customHeight="1" x14ac:dyDescent="0.2">
      <c r="A88" s="205" t="str">
        <f>IF(('Tab1'!J72+0)&gt;0.05,Tab!N72,"")</f>
        <v/>
      </c>
      <c r="B88" s="206" t="str">
        <f>IF(('Tab1'!J72+0)&gt;0.05,Tab!N151,"")</f>
        <v/>
      </c>
      <c r="C88" s="111" t="str">
        <f>IF(('Tab1'!J72+0)&gt;0.05,'Tab1'!J72+0," ")</f>
        <v xml:space="preserve"> </v>
      </c>
    </row>
    <row r="89" spans="1:3" s="40" customFormat="1" ht="9.9499999999999993" customHeight="1" x14ac:dyDescent="0.2">
      <c r="A89" s="205" t="str">
        <f>IF(('Tab1'!J73+0)&gt;0.05,Tab!N73,"")</f>
        <v/>
      </c>
      <c r="B89" s="206" t="str">
        <f>IF(('Tab1'!J73+0)&gt;0.05,Tab!N152,"")</f>
        <v/>
      </c>
      <c r="C89" s="111" t="str">
        <f>IF(('Tab1'!J73+0)&gt;0.05,'Tab1'!J73+0," ")</f>
        <v xml:space="preserve"> </v>
      </c>
    </row>
    <row r="90" spans="1:3" s="40" customFormat="1" ht="9.9499999999999993" customHeight="1" x14ac:dyDescent="0.2">
      <c r="A90" s="205" t="str">
        <f>IF(('Tab1'!J74+0)&gt;0.05,Tab!N74,"")</f>
        <v/>
      </c>
      <c r="B90" s="206" t="str">
        <f>IF(('Tab1'!J74+0)&gt;0.05,Tab!N153,"")</f>
        <v/>
      </c>
      <c r="C90" s="111" t="str">
        <f>IF(('Tab1'!J74+0)&gt;0.05,'Tab1'!J74+0," ")</f>
        <v xml:space="preserve"> </v>
      </c>
    </row>
    <row r="91" spans="1:3" s="40" customFormat="1" ht="9.9499999999999993" customHeight="1" x14ac:dyDescent="0.2">
      <c r="A91" s="205" t="str">
        <f>IF(('Tab1'!J75+0)&gt;0.05,Tab!N75,"")</f>
        <v/>
      </c>
      <c r="B91" s="206" t="str">
        <f>IF(('Tab1'!J75+0)&gt;0.05,Tab!N154,"")</f>
        <v/>
      </c>
      <c r="C91" s="111" t="str">
        <f>IF(('Tab1'!J75+0)&gt;0.05,'Tab1'!J75+0," ")</f>
        <v xml:space="preserve"> </v>
      </c>
    </row>
    <row r="92" spans="1:3" s="40" customFormat="1" ht="9.9499999999999993" customHeight="1" x14ac:dyDescent="0.2">
      <c r="A92" s="205" t="str">
        <f>IF(('Tab1'!J76+0)&gt;0.05,Tab!N76,"")</f>
        <v/>
      </c>
      <c r="B92" s="206" t="str">
        <f>IF(('Tab1'!J76+0)&gt;0.05,Tab!N155,"")</f>
        <v/>
      </c>
      <c r="C92" s="111" t="str">
        <f>IF(('Tab1'!J76+0)&gt;0.05,'Tab1'!J76+0," ")</f>
        <v xml:space="preserve"> </v>
      </c>
    </row>
    <row r="93" spans="1:3" s="40" customFormat="1" ht="9.9499999999999993" customHeight="1" x14ac:dyDescent="0.2">
      <c r="A93" s="205" t="str">
        <f>IF(('Tab1'!J77+0)&gt;0.05,Tab!N77,"")</f>
        <v/>
      </c>
      <c r="B93" s="206" t="str">
        <f>IF(('Tab1'!J77+0)&gt;0.05,Tab!N156,"")</f>
        <v/>
      </c>
      <c r="C93" s="111" t="str">
        <f>IF(('Tab1'!J77+0)&gt;0.05,'Tab1'!J77+0," ")</f>
        <v xml:space="preserve"> </v>
      </c>
    </row>
    <row r="94" spans="1:3" s="40" customFormat="1" ht="9.9499999999999993" customHeight="1" x14ac:dyDescent="0.2">
      <c r="A94" s="205" t="str">
        <f>IF(('Tab1'!J78+0)&gt;0.05,Tab!N78,"")</f>
        <v/>
      </c>
      <c r="B94" s="206" t="str">
        <f>IF(('Tab1'!J78+0)&gt;0.05,Tab!N157,"")</f>
        <v/>
      </c>
      <c r="C94" s="111" t="str">
        <f>IF(('Tab1'!J78+0)&gt;0.05,'Tab1'!J78+0," ")</f>
        <v xml:space="preserve"> </v>
      </c>
    </row>
    <row r="95" spans="1:3" s="40" customFormat="1" ht="9.9499999999999993" customHeight="1" x14ac:dyDescent="0.2">
      <c r="A95" s="205" t="str">
        <f>IF(('Tab1'!J79+0)&gt;0.05,Tab!N79,"")</f>
        <v/>
      </c>
      <c r="B95" s="206" t="str">
        <f>IF(('Tab1'!J79+0)&gt;0.05,Tab!N158,"")</f>
        <v/>
      </c>
      <c r="C95" s="111" t="str">
        <f>IF(('Tab1'!J79+0)&gt;0.05,'Tab1'!J79+0," ")</f>
        <v xml:space="preserve"> </v>
      </c>
    </row>
    <row r="96" spans="1:3" s="40" customFormat="1" ht="9.9499999999999993" customHeight="1" x14ac:dyDescent="0.2">
      <c r="A96" s="205" t="str">
        <f>IF(('Tab1'!J80+0)&gt;0.05,Tab!N80,"")</f>
        <v/>
      </c>
      <c r="B96" s="206" t="str">
        <f>IF(('Tab1'!J80+0)&gt;0.05,Tab!N159,"")</f>
        <v/>
      </c>
      <c r="C96" s="111" t="str">
        <f>IF(('Tab1'!J80+0)&gt;0.05,'Tab1'!J80+0," ")</f>
        <v xml:space="preserve"> </v>
      </c>
    </row>
    <row r="97" spans="1:3" s="40" customFormat="1" ht="9.9499999999999993" customHeight="1" x14ac:dyDescent="0.2">
      <c r="A97" s="205"/>
      <c r="B97" s="206"/>
      <c r="C97" s="111"/>
    </row>
    <row r="98" spans="1:3" s="40" customFormat="1" ht="9.9499999999999993" customHeight="1" x14ac:dyDescent="0.2">
      <c r="A98" s="207"/>
      <c r="B98" s="208"/>
      <c r="C98" s="113"/>
    </row>
    <row r="99" spans="1:3" s="31" customFormat="1" ht="8.4499999999999993" customHeight="1" x14ac:dyDescent="0.15">
      <c r="A99" s="32"/>
      <c r="B99" s="32"/>
      <c r="C99" s="33"/>
    </row>
    <row r="100" spans="1:3" s="31" customFormat="1" ht="8.4499999999999993" customHeight="1" x14ac:dyDescent="0.15">
      <c r="A100" s="32"/>
      <c r="B100" s="32"/>
      <c r="C100" s="33"/>
    </row>
    <row r="101" spans="1:3" s="31" customFormat="1" ht="8.4499999999999993" customHeight="1" x14ac:dyDescent="0.15">
      <c r="A101" s="32"/>
      <c r="B101" s="32"/>
      <c r="C101" s="33"/>
    </row>
    <row r="102" spans="1:3" s="31" customFormat="1" ht="9" customHeight="1" x14ac:dyDescent="0.15">
      <c r="A102" s="32"/>
      <c r="B102" s="32"/>
      <c r="C102" s="33"/>
    </row>
    <row r="103" spans="1:3" s="31" customFormat="1" ht="9" customHeight="1" x14ac:dyDescent="0.15">
      <c r="A103" s="32"/>
      <c r="B103" s="32"/>
      <c r="C103" s="33"/>
    </row>
    <row r="104" spans="1:3" s="31" customFormat="1" ht="9" customHeight="1" x14ac:dyDescent="0.15">
      <c r="A104" s="32"/>
      <c r="B104" s="32"/>
      <c r="C104" s="33"/>
    </row>
    <row r="105" spans="1:3" s="31" customFormat="1" ht="9" customHeight="1" x14ac:dyDescent="0.15">
      <c r="A105" s="32"/>
      <c r="B105" s="32"/>
      <c r="C105" s="33"/>
    </row>
    <row r="106" spans="1:3" s="31" customFormat="1" ht="9" customHeight="1" x14ac:dyDescent="0.15">
      <c r="A106" s="32"/>
      <c r="B106" s="32"/>
      <c r="C106" s="33"/>
    </row>
    <row r="107" spans="1:3" s="31" customFormat="1" ht="9" customHeight="1" x14ac:dyDescent="0.15">
      <c r="A107" s="32"/>
      <c r="B107" s="32"/>
      <c r="C107" s="33"/>
    </row>
    <row r="108" spans="1:3" s="31" customFormat="1" ht="9" customHeight="1" x14ac:dyDescent="0.15">
      <c r="A108" s="32"/>
      <c r="B108" s="32"/>
      <c r="C108" s="33"/>
    </row>
    <row r="109" spans="1:3" s="31" customFormat="1" ht="9" customHeight="1" x14ac:dyDescent="0.15">
      <c r="A109" s="32"/>
      <c r="B109" s="32"/>
      <c r="C109" s="33"/>
    </row>
    <row r="110" spans="1:3" s="31" customFormat="1" ht="9" customHeight="1" x14ac:dyDescent="0.15">
      <c r="A110" s="32"/>
      <c r="B110" s="32"/>
      <c r="C110" s="33"/>
    </row>
    <row r="111" spans="1:3" s="31" customFormat="1" ht="9" customHeight="1" x14ac:dyDescent="0.15">
      <c r="A111" s="32"/>
      <c r="B111" s="32"/>
      <c r="C111" s="33"/>
    </row>
    <row r="112" spans="1:3" s="31" customFormat="1" ht="9" customHeight="1" x14ac:dyDescent="0.15">
      <c r="A112" s="32"/>
      <c r="B112" s="32"/>
      <c r="C112" s="33"/>
    </row>
    <row r="113" spans="1:3" s="31" customFormat="1" ht="9" customHeight="1" x14ac:dyDescent="0.15">
      <c r="A113" s="32"/>
      <c r="B113" s="32"/>
      <c r="C113" s="33"/>
    </row>
    <row r="114" spans="1:3" s="31" customFormat="1" ht="9" customHeight="1" x14ac:dyDescent="0.15">
      <c r="A114" s="32"/>
      <c r="B114" s="32"/>
      <c r="C114" s="33"/>
    </row>
    <row r="115" spans="1:3" s="31" customFormat="1" ht="9" customHeight="1" x14ac:dyDescent="0.15">
      <c r="A115" s="32"/>
      <c r="B115" s="32"/>
      <c r="C115" s="33"/>
    </row>
    <row r="116" spans="1:3" s="31" customFormat="1" ht="9" customHeight="1" x14ac:dyDescent="0.15">
      <c r="A116" s="32"/>
      <c r="B116" s="32"/>
      <c r="C116" s="33"/>
    </row>
    <row r="117" spans="1:3" s="31" customFormat="1" ht="9" customHeight="1" x14ac:dyDescent="0.15">
      <c r="A117" s="32"/>
      <c r="B117" s="32"/>
      <c r="C117" s="33"/>
    </row>
    <row r="118" spans="1:3" s="31" customFormat="1" ht="9" customHeight="1" x14ac:dyDescent="0.15">
      <c r="A118" s="32"/>
      <c r="B118" s="32"/>
      <c r="C118" s="33"/>
    </row>
    <row r="119" spans="1:3" s="31" customFormat="1" ht="9" customHeight="1" x14ac:dyDescent="0.15">
      <c r="A119" s="32"/>
      <c r="B119" s="32"/>
      <c r="C119" s="33"/>
    </row>
    <row r="120" spans="1:3" s="31" customFormat="1" ht="9" customHeight="1" x14ac:dyDescent="0.15">
      <c r="A120" s="32"/>
      <c r="B120" s="32"/>
      <c r="C120" s="33"/>
    </row>
    <row r="121" spans="1:3" s="31" customFormat="1" ht="9" customHeight="1" x14ac:dyDescent="0.15">
      <c r="A121" s="32"/>
      <c r="B121" s="32"/>
      <c r="C121" s="33"/>
    </row>
    <row r="122" spans="1:3" s="31" customFormat="1" ht="9" customHeight="1" x14ac:dyDescent="0.15">
      <c r="A122" s="32"/>
      <c r="B122" s="32"/>
      <c r="C122" s="33"/>
    </row>
    <row r="123" spans="1:3" s="31" customFormat="1" ht="9" customHeight="1" x14ac:dyDescent="0.15">
      <c r="A123" s="32"/>
      <c r="B123" s="32"/>
      <c r="C123" s="33"/>
    </row>
    <row r="124" spans="1:3" s="31" customFormat="1" ht="9" customHeight="1" x14ac:dyDescent="0.15">
      <c r="A124" s="32"/>
      <c r="B124" s="32"/>
      <c r="C124" s="33"/>
    </row>
    <row r="125" spans="1:3" s="31" customFormat="1" ht="9" customHeight="1" x14ac:dyDescent="0.15">
      <c r="A125" s="32"/>
      <c r="B125" s="32"/>
      <c r="C125" s="33"/>
    </row>
    <row r="126" spans="1:3" s="31" customFormat="1" ht="9" customHeight="1" x14ac:dyDescent="0.15">
      <c r="A126" s="32"/>
      <c r="B126" s="32"/>
      <c r="C126" s="33"/>
    </row>
    <row r="127" spans="1:3" s="31" customFormat="1" ht="9" customHeight="1" x14ac:dyDescent="0.15">
      <c r="A127" s="32"/>
      <c r="B127" s="32"/>
      <c r="C127" s="33"/>
    </row>
    <row r="128" spans="1:3" s="31" customFormat="1" ht="9" customHeight="1" x14ac:dyDescent="0.15">
      <c r="A128" s="32"/>
      <c r="B128" s="32"/>
      <c r="C128" s="33"/>
    </row>
    <row r="129" spans="1:3" s="31" customFormat="1" ht="9" customHeight="1" x14ac:dyDescent="0.15">
      <c r="A129" s="32"/>
      <c r="B129" s="32"/>
      <c r="C129" s="33"/>
    </row>
    <row r="130" spans="1:3" s="31" customFormat="1" ht="9" customHeight="1" x14ac:dyDescent="0.15">
      <c r="A130" s="32"/>
      <c r="B130" s="32"/>
      <c r="C130" s="33"/>
    </row>
    <row r="131" spans="1:3" s="31" customFormat="1" ht="9" customHeight="1" x14ac:dyDescent="0.15">
      <c r="A131" s="32"/>
      <c r="B131" s="32"/>
      <c r="C131" s="33"/>
    </row>
    <row r="132" spans="1:3" s="31" customFormat="1" ht="9" customHeight="1" x14ac:dyDescent="0.15">
      <c r="A132" s="32"/>
      <c r="B132" s="32"/>
      <c r="C132" s="33"/>
    </row>
    <row r="133" spans="1:3" s="31" customFormat="1" ht="9" customHeight="1" x14ac:dyDescent="0.15">
      <c r="A133" s="32"/>
      <c r="B133" s="32"/>
      <c r="C133" s="33"/>
    </row>
    <row r="134" spans="1:3" s="31" customFormat="1" ht="9" customHeight="1" x14ac:dyDescent="0.15">
      <c r="A134" s="32"/>
      <c r="B134" s="32"/>
      <c r="C134" s="33"/>
    </row>
    <row r="135" spans="1:3" s="31" customFormat="1" ht="9" customHeight="1" x14ac:dyDescent="0.15">
      <c r="A135" s="32"/>
      <c r="B135" s="32"/>
      <c r="C135" s="33"/>
    </row>
    <row r="136" spans="1:3" s="31" customFormat="1" ht="9" customHeight="1" x14ac:dyDescent="0.15">
      <c r="A136" s="32"/>
      <c r="B136" s="32"/>
      <c r="C136" s="33"/>
    </row>
    <row r="137" spans="1:3" s="31" customFormat="1" ht="9" customHeight="1" x14ac:dyDescent="0.15">
      <c r="A137" s="32"/>
      <c r="B137" s="32"/>
      <c r="C137" s="33"/>
    </row>
    <row r="138" spans="1:3" s="31" customFormat="1" ht="9" customHeight="1" x14ac:dyDescent="0.15">
      <c r="A138" s="32"/>
      <c r="B138" s="32"/>
      <c r="C138" s="33"/>
    </row>
    <row r="139" spans="1:3" x14ac:dyDescent="0.2">
      <c r="A139" s="5"/>
      <c r="B139" s="5"/>
      <c r="C139" s="29"/>
    </row>
    <row r="140" spans="1:3" x14ac:dyDescent="0.2">
      <c r="A140" s="5"/>
      <c r="B140" s="5"/>
      <c r="C140" s="29"/>
    </row>
    <row r="141" spans="1:3" x14ac:dyDescent="0.2">
      <c r="A141" s="5"/>
      <c r="B141" s="5"/>
      <c r="C141" s="29"/>
    </row>
    <row r="142" spans="1:3" x14ac:dyDescent="0.2">
      <c r="A142" s="5"/>
      <c r="B142" s="5"/>
      <c r="C142" s="29"/>
    </row>
    <row r="143" spans="1:3" x14ac:dyDescent="0.2">
      <c r="A143" s="5"/>
      <c r="B143" s="5"/>
      <c r="C143" s="29"/>
    </row>
    <row r="144" spans="1:3" x14ac:dyDescent="0.2">
      <c r="A144" s="5"/>
      <c r="B144" s="5"/>
      <c r="C144" s="29"/>
    </row>
    <row r="145" spans="1:3" x14ac:dyDescent="0.2">
      <c r="A145" s="5"/>
      <c r="B145" s="5"/>
      <c r="C145" s="29"/>
    </row>
    <row r="146" spans="1:3" x14ac:dyDescent="0.2">
      <c r="A146" s="5"/>
      <c r="B146" s="5"/>
      <c r="C146" s="29"/>
    </row>
    <row r="147" spans="1:3" x14ac:dyDescent="0.2">
      <c r="A147" s="5"/>
      <c r="B147" s="5"/>
      <c r="C147" s="29"/>
    </row>
    <row r="148" spans="1:3" x14ac:dyDescent="0.2">
      <c r="A148" s="5"/>
      <c r="B148" s="5"/>
      <c r="C148" s="29"/>
    </row>
    <row r="149" spans="1:3" x14ac:dyDescent="0.2">
      <c r="A149" s="5"/>
      <c r="B149" s="5"/>
      <c r="C149" s="29"/>
    </row>
    <row r="150" spans="1:3" x14ac:dyDescent="0.2">
      <c r="A150" s="5"/>
      <c r="B150" s="5"/>
      <c r="C150" s="29"/>
    </row>
    <row r="151" spans="1:3" x14ac:dyDescent="0.2">
      <c r="A151" s="5"/>
      <c r="B151" s="5"/>
      <c r="C151" s="29"/>
    </row>
    <row r="152" spans="1:3" x14ac:dyDescent="0.2">
      <c r="A152" s="5"/>
      <c r="B152" s="5"/>
      <c r="C152" s="29"/>
    </row>
    <row r="153" spans="1:3" x14ac:dyDescent="0.2">
      <c r="A153" s="5"/>
      <c r="B153" s="5"/>
      <c r="C153" s="29"/>
    </row>
    <row r="154" spans="1:3" x14ac:dyDescent="0.2">
      <c r="A154" s="5"/>
      <c r="B154" s="5"/>
      <c r="C154" s="29"/>
    </row>
    <row r="155" spans="1:3" x14ac:dyDescent="0.2">
      <c r="A155" s="5"/>
      <c r="B155" s="5"/>
      <c r="C155" s="29"/>
    </row>
    <row r="156" spans="1:3" x14ac:dyDescent="0.2">
      <c r="A156" s="5"/>
      <c r="B156" s="5"/>
      <c r="C156" s="29"/>
    </row>
    <row r="157" spans="1:3" x14ac:dyDescent="0.2">
      <c r="A157" s="5"/>
      <c r="B157" s="5"/>
      <c r="C157" s="29"/>
    </row>
    <row r="158" spans="1:3" x14ac:dyDescent="0.2">
      <c r="A158" s="5"/>
      <c r="B158" s="5"/>
      <c r="C158" s="29"/>
    </row>
    <row r="159" spans="1:3" x14ac:dyDescent="0.2">
      <c r="A159" s="5"/>
      <c r="B159" s="5"/>
      <c r="C159" s="29"/>
    </row>
    <row r="160" spans="1:3" x14ac:dyDescent="0.2">
      <c r="A160" s="5"/>
      <c r="B160" s="5"/>
      <c r="C160" s="29"/>
    </row>
    <row r="161" spans="1:3" x14ac:dyDescent="0.2">
      <c r="A161" s="5"/>
      <c r="B161" s="5"/>
      <c r="C161" s="29"/>
    </row>
    <row r="162" spans="1:3" x14ac:dyDescent="0.2">
      <c r="A162" s="5"/>
      <c r="B162" s="5"/>
      <c r="C162" s="29"/>
    </row>
    <row r="163" spans="1:3" x14ac:dyDescent="0.2">
      <c r="A163" s="5"/>
      <c r="B163" s="5"/>
      <c r="C163" s="29"/>
    </row>
    <row r="164" spans="1:3" x14ac:dyDescent="0.2">
      <c r="A164" s="5"/>
      <c r="B164" s="5"/>
      <c r="C164" s="29"/>
    </row>
    <row r="165" spans="1:3" x14ac:dyDescent="0.2">
      <c r="A165" s="5"/>
      <c r="B165" s="5"/>
      <c r="C165" s="29"/>
    </row>
    <row r="166" spans="1:3" x14ac:dyDescent="0.2">
      <c r="A166" s="5"/>
      <c r="B166" s="5"/>
      <c r="C166" s="29"/>
    </row>
    <row r="167" spans="1:3" x14ac:dyDescent="0.2">
      <c r="A167" s="5"/>
      <c r="B167" s="5"/>
      <c r="C167" s="29"/>
    </row>
    <row r="168" spans="1:3" x14ac:dyDescent="0.2">
      <c r="A168" s="5"/>
      <c r="B168" s="5"/>
      <c r="C168" s="29"/>
    </row>
    <row r="169" spans="1:3" x14ac:dyDescent="0.2">
      <c r="A169" s="5"/>
      <c r="B169" s="5"/>
      <c r="C169" s="29"/>
    </row>
    <row r="170" spans="1:3" x14ac:dyDescent="0.2">
      <c r="A170" s="5"/>
      <c r="B170" s="5"/>
      <c r="C170" s="29"/>
    </row>
    <row r="171" spans="1:3" x14ac:dyDescent="0.2">
      <c r="A171" s="5"/>
      <c r="B171" s="5"/>
      <c r="C171" s="29"/>
    </row>
    <row r="172" spans="1:3" x14ac:dyDescent="0.2">
      <c r="A172" s="5"/>
      <c r="B172" s="5"/>
      <c r="C172" s="29"/>
    </row>
    <row r="173" spans="1:3" x14ac:dyDescent="0.2">
      <c r="A173" s="5"/>
      <c r="B173" s="5"/>
      <c r="C173" s="29"/>
    </row>
    <row r="174" spans="1:3" x14ac:dyDescent="0.2">
      <c r="A174" s="5"/>
      <c r="B174" s="5"/>
      <c r="C174" s="29"/>
    </row>
    <row r="175" spans="1:3" x14ac:dyDescent="0.2">
      <c r="A175" s="5"/>
      <c r="B175" s="5"/>
      <c r="C175" s="29"/>
    </row>
    <row r="176" spans="1:3" x14ac:dyDescent="0.2">
      <c r="A176" s="5"/>
      <c r="B176" s="5"/>
      <c r="C176" s="29"/>
    </row>
    <row r="177" spans="1:3" x14ac:dyDescent="0.2">
      <c r="A177" s="5"/>
      <c r="B177" s="5"/>
      <c r="C177" s="29"/>
    </row>
    <row r="178" spans="1:3" x14ac:dyDescent="0.2">
      <c r="A178" s="5"/>
      <c r="B178" s="5"/>
      <c r="C178" s="29"/>
    </row>
    <row r="179" spans="1:3" x14ac:dyDescent="0.2">
      <c r="A179" s="5"/>
      <c r="B179" s="5"/>
      <c r="C179" s="29"/>
    </row>
    <row r="180" spans="1:3" x14ac:dyDescent="0.2">
      <c r="A180" s="5"/>
      <c r="B180" s="5"/>
      <c r="C180" s="29"/>
    </row>
    <row r="181" spans="1:3" x14ac:dyDescent="0.2">
      <c r="A181" s="5"/>
      <c r="B181" s="5"/>
      <c r="C181" s="29"/>
    </row>
    <row r="182" spans="1:3" x14ac:dyDescent="0.2">
      <c r="A182" s="5"/>
      <c r="B182" s="5"/>
      <c r="C182" s="29"/>
    </row>
    <row r="183" spans="1:3" x14ac:dyDescent="0.2">
      <c r="A183" s="5"/>
      <c r="B183" s="5"/>
      <c r="C183" s="29"/>
    </row>
    <row r="184" spans="1:3" x14ac:dyDescent="0.2">
      <c r="A184" s="5"/>
      <c r="B184" s="5"/>
      <c r="C184" s="29"/>
    </row>
    <row r="185" spans="1:3" x14ac:dyDescent="0.2">
      <c r="A185" s="5"/>
      <c r="B185" s="5"/>
      <c r="C185" s="29"/>
    </row>
    <row r="186" spans="1:3" x14ac:dyDescent="0.2">
      <c r="A186" s="5"/>
      <c r="B186" s="5"/>
      <c r="C186" s="29"/>
    </row>
    <row r="187" spans="1:3" x14ac:dyDescent="0.2">
      <c r="A187" s="5"/>
      <c r="B187" s="5"/>
      <c r="C187" s="29"/>
    </row>
    <row r="188" spans="1:3" x14ac:dyDescent="0.2">
      <c r="A188" s="5"/>
      <c r="B188" s="5"/>
      <c r="C188" s="29"/>
    </row>
    <row r="189" spans="1:3" x14ac:dyDescent="0.2">
      <c r="A189" s="5"/>
      <c r="B189" s="5"/>
      <c r="C189" s="29"/>
    </row>
    <row r="190" spans="1:3" x14ac:dyDescent="0.2">
      <c r="A190" s="5"/>
      <c r="B190" s="5"/>
      <c r="C190" s="29"/>
    </row>
    <row r="191" spans="1:3" x14ac:dyDescent="0.2">
      <c r="A191" s="5"/>
      <c r="B191" s="5"/>
      <c r="C191" s="29"/>
    </row>
    <row r="192" spans="1:3" x14ac:dyDescent="0.2">
      <c r="A192" s="5"/>
      <c r="B192" s="5"/>
      <c r="C192" s="29"/>
    </row>
    <row r="193" spans="1:3" x14ac:dyDescent="0.2">
      <c r="A193" s="5"/>
      <c r="B193" s="5"/>
      <c r="C193" s="29"/>
    </row>
    <row r="194" spans="1:3" x14ac:dyDescent="0.2">
      <c r="A194" s="5"/>
      <c r="B194" s="5"/>
      <c r="C194" s="29"/>
    </row>
    <row r="195" spans="1:3" x14ac:dyDescent="0.2">
      <c r="A195" s="5"/>
      <c r="B195" s="5"/>
      <c r="C195" s="29"/>
    </row>
    <row r="196" spans="1:3" x14ac:dyDescent="0.2">
      <c r="A196" s="5"/>
      <c r="B196" s="5"/>
      <c r="C196" s="29"/>
    </row>
    <row r="197" spans="1:3" x14ac:dyDescent="0.2">
      <c r="A197" s="5"/>
      <c r="B197" s="5"/>
      <c r="C197" s="29"/>
    </row>
    <row r="198" spans="1:3" x14ac:dyDescent="0.2">
      <c r="A198" s="5"/>
      <c r="B198" s="5"/>
      <c r="C198" s="29"/>
    </row>
    <row r="199" spans="1:3" x14ac:dyDescent="0.2">
      <c r="A199" s="5"/>
      <c r="B199" s="5"/>
      <c r="C199" s="29"/>
    </row>
    <row r="200" spans="1:3" x14ac:dyDescent="0.2">
      <c r="A200" s="5"/>
      <c r="B200" s="5"/>
      <c r="C200" s="29"/>
    </row>
    <row r="201" spans="1:3" x14ac:dyDescent="0.2">
      <c r="A201"/>
    </row>
    <row r="202" spans="1:3" x14ac:dyDescent="0.2">
      <c r="A202"/>
    </row>
    <row r="203" spans="1:3" x14ac:dyDescent="0.2">
      <c r="A203"/>
    </row>
    <row r="204" spans="1:3" x14ac:dyDescent="0.2">
      <c r="A204"/>
    </row>
    <row r="205" spans="1:3" x14ac:dyDescent="0.2">
      <c r="A205"/>
    </row>
    <row r="206" spans="1:3" x14ac:dyDescent="0.2">
      <c r="A206"/>
    </row>
    <row r="207" spans="1:3" x14ac:dyDescent="0.2">
      <c r="A207"/>
    </row>
    <row r="208" spans="1:3"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1" x14ac:dyDescent="0.2">
      <c r="A257"/>
    </row>
    <row r="258" spans="1:1" x14ac:dyDescent="0.2">
      <c r="A258"/>
    </row>
    <row r="259" spans="1:1" x14ac:dyDescent="0.2">
      <c r="A259"/>
    </row>
    <row r="260" spans="1:1" x14ac:dyDescent="0.2">
      <c r="A260"/>
    </row>
    <row r="261" spans="1:1" x14ac:dyDescent="0.2">
      <c r="A261"/>
    </row>
    <row r="262" spans="1:1" x14ac:dyDescent="0.2">
      <c r="A262"/>
    </row>
    <row r="263" spans="1:1" x14ac:dyDescent="0.2">
      <c r="A263"/>
    </row>
    <row r="264" spans="1:1" x14ac:dyDescent="0.2">
      <c r="A264"/>
    </row>
    <row r="265" spans="1:1" x14ac:dyDescent="0.2">
      <c r="A265"/>
    </row>
    <row r="266" spans="1:1" x14ac:dyDescent="0.2">
      <c r="A266"/>
    </row>
    <row r="267" spans="1:1" x14ac:dyDescent="0.2">
      <c r="A267"/>
    </row>
    <row r="268" spans="1:1" x14ac:dyDescent="0.2">
      <c r="A268"/>
    </row>
    <row r="269" spans="1:1" x14ac:dyDescent="0.2">
      <c r="A269"/>
    </row>
    <row r="270" spans="1:1" x14ac:dyDescent="0.2">
      <c r="A270"/>
    </row>
    <row r="271" spans="1:1" x14ac:dyDescent="0.2">
      <c r="A271"/>
    </row>
    <row r="272" spans="1:1" x14ac:dyDescent="0.2">
      <c r="A272"/>
    </row>
    <row r="273" spans="1:1" x14ac:dyDescent="0.2">
      <c r="A273"/>
    </row>
    <row r="274" spans="1:1" x14ac:dyDescent="0.2">
      <c r="A274"/>
    </row>
    <row r="275" spans="1:1" x14ac:dyDescent="0.2">
      <c r="A275"/>
    </row>
    <row r="276" spans="1:1" x14ac:dyDescent="0.2">
      <c r="A276"/>
    </row>
    <row r="277" spans="1:1" x14ac:dyDescent="0.2">
      <c r="A277"/>
    </row>
    <row r="278" spans="1:1" x14ac:dyDescent="0.2">
      <c r="A278"/>
    </row>
    <row r="279" spans="1:1" x14ac:dyDescent="0.2">
      <c r="A279"/>
    </row>
    <row r="280" spans="1:1" x14ac:dyDescent="0.2">
      <c r="A280"/>
    </row>
    <row r="281" spans="1:1" x14ac:dyDescent="0.2">
      <c r="A281"/>
    </row>
    <row r="282" spans="1:1" x14ac:dyDescent="0.2">
      <c r="A282"/>
    </row>
    <row r="283" spans="1:1" x14ac:dyDescent="0.2">
      <c r="A283"/>
    </row>
    <row r="284" spans="1:1" x14ac:dyDescent="0.2">
      <c r="A284"/>
    </row>
    <row r="285" spans="1:1" x14ac:dyDescent="0.2">
      <c r="A285"/>
    </row>
    <row r="286" spans="1:1" x14ac:dyDescent="0.2">
      <c r="A286"/>
    </row>
    <row r="287" spans="1:1" x14ac:dyDescent="0.2">
      <c r="A287"/>
    </row>
    <row r="288" spans="1:1" x14ac:dyDescent="0.2">
      <c r="A288"/>
    </row>
    <row r="289" spans="1:1" x14ac:dyDescent="0.2">
      <c r="A289"/>
    </row>
    <row r="290" spans="1:1" x14ac:dyDescent="0.2">
      <c r="A290"/>
    </row>
    <row r="291" spans="1:1" x14ac:dyDescent="0.2">
      <c r="A291"/>
    </row>
    <row r="292" spans="1:1" x14ac:dyDescent="0.2">
      <c r="A292"/>
    </row>
    <row r="293" spans="1:1" x14ac:dyDescent="0.2">
      <c r="A293"/>
    </row>
    <row r="294" spans="1:1" x14ac:dyDescent="0.2">
      <c r="A294"/>
    </row>
    <row r="295" spans="1:1" x14ac:dyDescent="0.2">
      <c r="A295"/>
    </row>
    <row r="296" spans="1:1" x14ac:dyDescent="0.2">
      <c r="A296"/>
    </row>
    <row r="297" spans="1:1" x14ac:dyDescent="0.2">
      <c r="A297"/>
    </row>
    <row r="298" spans="1:1" x14ac:dyDescent="0.2">
      <c r="A298"/>
    </row>
    <row r="299" spans="1:1" x14ac:dyDescent="0.2">
      <c r="A299"/>
    </row>
    <row r="300" spans="1:1" x14ac:dyDescent="0.2">
      <c r="A300"/>
    </row>
    <row r="301" spans="1:1" x14ac:dyDescent="0.2">
      <c r="A301"/>
    </row>
    <row r="302" spans="1:1" x14ac:dyDescent="0.2">
      <c r="A302"/>
    </row>
    <row r="303" spans="1:1" x14ac:dyDescent="0.2">
      <c r="A303"/>
    </row>
    <row r="304" spans="1:1" x14ac:dyDescent="0.2">
      <c r="A304"/>
    </row>
    <row r="305" spans="1:1" x14ac:dyDescent="0.2">
      <c r="A305"/>
    </row>
    <row r="306" spans="1:1" x14ac:dyDescent="0.2">
      <c r="A306"/>
    </row>
    <row r="307" spans="1:1" x14ac:dyDescent="0.2">
      <c r="A307"/>
    </row>
    <row r="308" spans="1:1" x14ac:dyDescent="0.2">
      <c r="A308"/>
    </row>
    <row r="309" spans="1:1" x14ac:dyDescent="0.2">
      <c r="A309"/>
    </row>
    <row r="310" spans="1:1" x14ac:dyDescent="0.2">
      <c r="A310"/>
    </row>
    <row r="311" spans="1:1" x14ac:dyDescent="0.2">
      <c r="A311"/>
    </row>
    <row r="312" spans="1:1" x14ac:dyDescent="0.2">
      <c r="A312"/>
    </row>
    <row r="313" spans="1:1" x14ac:dyDescent="0.2">
      <c r="A313"/>
    </row>
    <row r="314" spans="1:1" x14ac:dyDescent="0.2">
      <c r="A314"/>
    </row>
    <row r="315" spans="1:1" x14ac:dyDescent="0.2">
      <c r="A315"/>
    </row>
    <row r="316" spans="1:1" x14ac:dyDescent="0.2">
      <c r="A316"/>
    </row>
    <row r="317" spans="1:1" x14ac:dyDescent="0.2">
      <c r="A317"/>
    </row>
    <row r="318" spans="1:1" x14ac:dyDescent="0.2">
      <c r="A318"/>
    </row>
    <row r="319" spans="1:1" x14ac:dyDescent="0.2">
      <c r="A319"/>
    </row>
    <row r="320" spans="1:1" x14ac:dyDescent="0.2">
      <c r="A320"/>
    </row>
    <row r="321" spans="1:1" x14ac:dyDescent="0.2">
      <c r="A321"/>
    </row>
    <row r="322" spans="1:1" x14ac:dyDescent="0.2">
      <c r="A322"/>
    </row>
    <row r="323" spans="1:1" x14ac:dyDescent="0.2">
      <c r="A323"/>
    </row>
    <row r="324" spans="1:1" x14ac:dyDescent="0.2">
      <c r="A324"/>
    </row>
    <row r="325" spans="1:1" x14ac:dyDescent="0.2">
      <c r="A325"/>
    </row>
    <row r="326" spans="1:1" x14ac:dyDescent="0.2">
      <c r="A326"/>
    </row>
    <row r="327" spans="1:1" x14ac:dyDescent="0.2">
      <c r="A327"/>
    </row>
    <row r="328" spans="1:1" x14ac:dyDescent="0.2">
      <c r="A328"/>
    </row>
    <row r="329" spans="1:1" x14ac:dyDescent="0.2">
      <c r="A329"/>
    </row>
    <row r="330" spans="1:1" x14ac:dyDescent="0.2">
      <c r="A330"/>
    </row>
    <row r="331" spans="1:1" x14ac:dyDescent="0.2">
      <c r="A331"/>
    </row>
    <row r="332" spans="1:1" x14ac:dyDescent="0.2">
      <c r="A332"/>
    </row>
    <row r="333" spans="1:1" x14ac:dyDescent="0.2">
      <c r="A333"/>
    </row>
    <row r="334" spans="1:1" x14ac:dyDescent="0.2">
      <c r="A334"/>
    </row>
    <row r="335" spans="1:1" x14ac:dyDescent="0.2">
      <c r="A335"/>
    </row>
    <row r="336" spans="1:1" x14ac:dyDescent="0.2">
      <c r="A336"/>
    </row>
    <row r="337" spans="1:1" x14ac:dyDescent="0.2">
      <c r="A337"/>
    </row>
    <row r="338" spans="1:1" x14ac:dyDescent="0.2">
      <c r="A338"/>
    </row>
    <row r="339" spans="1:1" x14ac:dyDescent="0.2">
      <c r="A339"/>
    </row>
    <row r="340" spans="1:1" x14ac:dyDescent="0.2">
      <c r="A340"/>
    </row>
    <row r="341" spans="1:1" x14ac:dyDescent="0.2">
      <c r="A341"/>
    </row>
    <row r="342" spans="1:1" x14ac:dyDescent="0.2">
      <c r="A342"/>
    </row>
    <row r="343" spans="1:1" x14ac:dyDescent="0.2">
      <c r="A343"/>
    </row>
    <row r="344" spans="1:1" x14ac:dyDescent="0.2">
      <c r="A344"/>
    </row>
    <row r="345" spans="1:1" x14ac:dyDescent="0.2">
      <c r="A345"/>
    </row>
    <row r="346" spans="1:1" x14ac:dyDescent="0.2">
      <c r="A346"/>
    </row>
    <row r="347" spans="1:1" x14ac:dyDescent="0.2">
      <c r="A347"/>
    </row>
    <row r="348" spans="1:1" x14ac:dyDescent="0.2">
      <c r="A348"/>
    </row>
    <row r="349" spans="1:1" x14ac:dyDescent="0.2">
      <c r="A349"/>
    </row>
    <row r="350" spans="1:1" x14ac:dyDescent="0.2">
      <c r="A350"/>
    </row>
    <row r="351" spans="1:1" x14ac:dyDescent="0.2">
      <c r="A351"/>
    </row>
    <row r="352" spans="1:1" x14ac:dyDescent="0.2">
      <c r="A352"/>
    </row>
    <row r="353" spans="1:1" x14ac:dyDescent="0.2">
      <c r="A353"/>
    </row>
    <row r="354" spans="1:1" x14ac:dyDescent="0.2">
      <c r="A354"/>
    </row>
    <row r="355" spans="1:1" x14ac:dyDescent="0.2">
      <c r="A355"/>
    </row>
    <row r="356" spans="1:1" x14ac:dyDescent="0.2">
      <c r="A356"/>
    </row>
    <row r="357" spans="1:1" x14ac:dyDescent="0.2">
      <c r="A357"/>
    </row>
    <row r="358" spans="1:1" x14ac:dyDescent="0.2">
      <c r="A358"/>
    </row>
    <row r="359" spans="1:1" x14ac:dyDescent="0.2">
      <c r="A359"/>
    </row>
    <row r="360" spans="1:1" x14ac:dyDescent="0.2">
      <c r="A360"/>
    </row>
    <row r="361" spans="1:1" x14ac:dyDescent="0.2">
      <c r="A361"/>
    </row>
    <row r="362" spans="1:1" x14ac:dyDescent="0.2">
      <c r="A362"/>
    </row>
    <row r="363" spans="1:1" x14ac:dyDescent="0.2">
      <c r="A363"/>
    </row>
    <row r="364" spans="1:1" x14ac:dyDescent="0.2">
      <c r="A364"/>
    </row>
    <row r="365" spans="1:1" x14ac:dyDescent="0.2">
      <c r="A365"/>
    </row>
    <row r="366" spans="1:1" x14ac:dyDescent="0.2">
      <c r="A366"/>
    </row>
    <row r="367" spans="1:1" x14ac:dyDescent="0.2">
      <c r="A367"/>
    </row>
    <row r="368" spans="1:1" x14ac:dyDescent="0.2">
      <c r="A368"/>
    </row>
    <row r="369" spans="1:1" x14ac:dyDescent="0.2">
      <c r="A369"/>
    </row>
    <row r="370" spans="1:1" x14ac:dyDescent="0.2">
      <c r="A370"/>
    </row>
    <row r="371" spans="1:1" x14ac:dyDescent="0.2">
      <c r="A371"/>
    </row>
    <row r="372" spans="1:1" x14ac:dyDescent="0.2">
      <c r="A372"/>
    </row>
    <row r="373" spans="1:1" x14ac:dyDescent="0.2">
      <c r="A373"/>
    </row>
    <row r="374" spans="1:1" x14ac:dyDescent="0.2">
      <c r="A374"/>
    </row>
    <row r="375" spans="1:1" x14ac:dyDescent="0.2">
      <c r="A375"/>
    </row>
    <row r="376" spans="1:1" x14ac:dyDescent="0.2">
      <c r="A376"/>
    </row>
    <row r="377" spans="1:1" x14ac:dyDescent="0.2">
      <c r="A377"/>
    </row>
    <row r="378" spans="1:1" x14ac:dyDescent="0.2">
      <c r="A378"/>
    </row>
    <row r="379" spans="1:1" x14ac:dyDescent="0.2">
      <c r="A379"/>
    </row>
    <row r="380" spans="1:1" x14ac:dyDescent="0.2">
      <c r="A380"/>
    </row>
    <row r="381" spans="1:1" x14ac:dyDescent="0.2">
      <c r="A381"/>
    </row>
    <row r="382" spans="1:1" x14ac:dyDescent="0.2">
      <c r="A382"/>
    </row>
    <row r="383" spans="1:1" x14ac:dyDescent="0.2">
      <c r="A383"/>
    </row>
    <row r="384" spans="1:1" x14ac:dyDescent="0.2">
      <c r="A384"/>
    </row>
    <row r="385" spans="1:1" x14ac:dyDescent="0.2">
      <c r="A385"/>
    </row>
    <row r="386" spans="1:1" x14ac:dyDescent="0.2">
      <c r="A386"/>
    </row>
    <row r="387" spans="1:1" x14ac:dyDescent="0.2">
      <c r="A387"/>
    </row>
    <row r="388" spans="1:1" x14ac:dyDescent="0.2">
      <c r="A388"/>
    </row>
    <row r="389" spans="1:1" x14ac:dyDescent="0.2">
      <c r="A389"/>
    </row>
    <row r="390" spans="1:1" x14ac:dyDescent="0.2">
      <c r="A390"/>
    </row>
    <row r="391" spans="1:1" x14ac:dyDescent="0.2">
      <c r="A391"/>
    </row>
    <row r="392" spans="1:1" x14ac:dyDescent="0.2">
      <c r="A392"/>
    </row>
    <row r="393" spans="1:1" x14ac:dyDescent="0.2">
      <c r="A393"/>
    </row>
    <row r="394" spans="1:1" x14ac:dyDescent="0.2">
      <c r="A394"/>
    </row>
    <row r="395" spans="1:1" x14ac:dyDescent="0.2">
      <c r="A395"/>
    </row>
    <row r="396" spans="1:1" x14ac:dyDescent="0.2">
      <c r="A396"/>
    </row>
    <row r="397" spans="1:1" x14ac:dyDescent="0.2">
      <c r="A397"/>
    </row>
    <row r="398" spans="1:1" x14ac:dyDescent="0.2">
      <c r="A398"/>
    </row>
    <row r="399" spans="1:1" x14ac:dyDescent="0.2">
      <c r="A399"/>
    </row>
    <row r="400" spans="1:1" x14ac:dyDescent="0.2">
      <c r="A400"/>
    </row>
    <row r="401" spans="1:1" x14ac:dyDescent="0.2">
      <c r="A401"/>
    </row>
    <row r="402" spans="1:1" x14ac:dyDescent="0.2">
      <c r="A402"/>
    </row>
    <row r="403" spans="1:1" x14ac:dyDescent="0.2">
      <c r="A403"/>
    </row>
    <row r="404" spans="1:1" x14ac:dyDescent="0.2">
      <c r="A404"/>
    </row>
    <row r="405" spans="1:1" x14ac:dyDescent="0.2">
      <c r="A405"/>
    </row>
    <row r="406" spans="1:1" x14ac:dyDescent="0.2">
      <c r="A406"/>
    </row>
    <row r="407" spans="1:1" x14ac:dyDescent="0.2">
      <c r="A407"/>
    </row>
    <row r="408" spans="1:1" x14ac:dyDescent="0.2">
      <c r="A408"/>
    </row>
    <row r="409" spans="1:1" x14ac:dyDescent="0.2">
      <c r="A409"/>
    </row>
    <row r="410" spans="1:1" x14ac:dyDescent="0.2">
      <c r="A410"/>
    </row>
    <row r="411" spans="1:1" x14ac:dyDescent="0.2">
      <c r="A411"/>
    </row>
    <row r="412" spans="1:1" x14ac:dyDescent="0.2">
      <c r="A412"/>
    </row>
    <row r="413" spans="1:1" x14ac:dyDescent="0.2">
      <c r="A413"/>
    </row>
    <row r="414" spans="1:1" x14ac:dyDescent="0.2">
      <c r="A414"/>
    </row>
    <row r="415" spans="1:1" x14ac:dyDescent="0.2">
      <c r="A415"/>
    </row>
    <row r="416" spans="1:1" x14ac:dyDescent="0.2">
      <c r="A416"/>
    </row>
    <row r="417" spans="1:1" x14ac:dyDescent="0.2">
      <c r="A417"/>
    </row>
    <row r="418" spans="1:1" x14ac:dyDescent="0.2">
      <c r="A418"/>
    </row>
    <row r="419" spans="1:1" x14ac:dyDescent="0.2">
      <c r="A419"/>
    </row>
    <row r="420" spans="1:1" x14ac:dyDescent="0.2">
      <c r="A420"/>
    </row>
    <row r="421" spans="1:1" x14ac:dyDescent="0.2">
      <c r="A421"/>
    </row>
    <row r="422" spans="1:1" x14ac:dyDescent="0.2">
      <c r="A422"/>
    </row>
    <row r="423" spans="1:1" x14ac:dyDescent="0.2">
      <c r="A423"/>
    </row>
    <row r="424" spans="1:1" x14ac:dyDescent="0.2">
      <c r="A424"/>
    </row>
    <row r="425" spans="1:1" x14ac:dyDescent="0.2">
      <c r="A425"/>
    </row>
    <row r="426" spans="1:1" x14ac:dyDescent="0.2">
      <c r="A426"/>
    </row>
    <row r="427" spans="1:1" x14ac:dyDescent="0.2">
      <c r="A427"/>
    </row>
    <row r="428" spans="1:1" x14ac:dyDescent="0.2">
      <c r="A428"/>
    </row>
    <row r="429" spans="1:1" x14ac:dyDescent="0.2">
      <c r="A429"/>
    </row>
    <row r="430" spans="1:1" x14ac:dyDescent="0.2">
      <c r="A430"/>
    </row>
    <row r="431" spans="1:1" x14ac:dyDescent="0.2">
      <c r="A431"/>
    </row>
    <row r="432" spans="1:1" x14ac:dyDescent="0.2">
      <c r="A432"/>
    </row>
    <row r="433" spans="1:1" x14ac:dyDescent="0.2">
      <c r="A433"/>
    </row>
    <row r="434" spans="1:1" x14ac:dyDescent="0.2">
      <c r="A434"/>
    </row>
    <row r="435" spans="1:1" x14ac:dyDescent="0.2">
      <c r="A435"/>
    </row>
    <row r="436" spans="1:1" x14ac:dyDescent="0.2">
      <c r="A436"/>
    </row>
    <row r="437" spans="1:1" x14ac:dyDescent="0.2">
      <c r="A437"/>
    </row>
    <row r="438" spans="1:1" x14ac:dyDescent="0.2">
      <c r="A438"/>
    </row>
    <row r="439" spans="1:1" x14ac:dyDescent="0.2">
      <c r="A439"/>
    </row>
    <row r="440" spans="1:1" x14ac:dyDescent="0.2">
      <c r="A440"/>
    </row>
    <row r="441" spans="1:1" x14ac:dyDescent="0.2">
      <c r="A441"/>
    </row>
    <row r="442" spans="1:1" x14ac:dyDescent="0.2">
      <c r="A442"/>
    </row>
    <row r="443" spans="1:1" x14ac:dyDescent="0.2">
      <c r="A443"/>
    </row>
    <row r="444" spans="1:1" x14ac:dyDescent="0.2">
      <c r="A444"/>
    </row>
    <row r="445" spans="1:1" x14ac:dyDescent="0.2">
      <c r="A445"/>
    </row>
    <row r="446" spans="1:1" x14ac:dyDescent="0.2">
      <c r="A446"/>
    </row>
    <row r="447" spans="1:1" x14ac:dyDescent="0.2">
      <c r="A447"/>
    </row>
    <row r="448" spans="1:1" x14ac:dyDescent="0.2">
      <c r="A448"/>
    </row>
    <row r="449" spans="1:1" x14ac:dyDescent="0.2">
      <c r="A449"/>
    </row>
    <row r="450" spans="1:1" x14ac:dyDescent="0.2">
      <c r="A450"/>
    </row>
    <row r="451" spans="1:1" x14ac:dyDescent="0.2">
      <c r="A451"/>
    </row>
    <row r="452" spans="1:1" x14ac:dyDescent="0.2">
      <c r="A452"/>
    </row>
    <row r="453" spans="1:1" x14ac:dyDescent="0.2">
      <c r="A453"/>
    </row>
    <row r="454" spans="1:1" x14ac:dyDescent="0.2">
      <c r="A454"/>
    </row>
    <row r="455" spans="1:1" x14ac:dyDescent="0.2">
      <c r="A455"/>
    </row>
    <row r="456" spans="1:1" x14ac:dyDescent="0.2">
      <c r="A456"/>
    </row>
    <row r="457" spans="1:1" x14ac:dyDescent="0.2">
      <c r="A457"/>
    </row>
    <row r="458" spans="1:1" x14ac:dyDescent="0.2">
      <c r="A458"/>
    </row>
    <row r="459" spans="1:1" x14ac:dyDescent="0.2">
      <c r="A459"/>
    </row>
    <row r="460" spans="1:1" x14ac:dyDescent="0.2">
      <c r="A460"/>
    </row>
    <row r="461" spans="1:1" x14ac:dyDescent="0.2">
      <c r="A461"/>
    </row>
    <row r="462" spans="1:1" x14ac:dyDescent="0.2">
      <c r="A462"/>
    </row>
    <row r="463" spans="1:1" x14ac:dyDescent="0.2">
      <c r="A463"/>
    </row>
    <row r="464" spans="1:1" x14ac:dyDescent="0.2">
      <c r="A464"/>
    </row>
    <row r="465" spans="1:1" x14ac:dyDescent="0.2">
      <c r="A465"/>
    </row>
    <row r="466" spans="1:1" x14ac:dyDescent="0.2">
      <c r="A466"/>
    </row>
    <row r="467" spans="1:1" x14ac:dyDescent="0.2">
      <c r="A467"/>
    </row>
    <row r="468" spans="1:1" x14ac:dyDescent="0.2">
      <c r="A468"/>
    </row>
    <row r="469" spans="1:1" x14ac:dyDescent="0.2">
      <c r="A469"/>
    </row>
    <row r="470" spans="1:1" x14ac:dyDescent="0.2">
      <c r="A470"/>
    </row>
    <row r="471" spans="1:1" x14ac:dyDescent="0.2">
      <c r="A471"/>
    </row>
    <row r="472" spans="1:1" x14ac:dyDescent="0.2">
      <c r="A472"/>
    </row>
    <row r="473" spans="1:1" x14ac:dyDescent="0.2">
      <c r="A473"/>
    </row>
    <row r="474" spans="1:1" x14ac:dyDescent="0.2">
      <c r="A474"/>
    </row>
    <row r="475" spans="1:1" x14ac:dyDescent="0.2">
      <c r="A475"/>
    </row>
    <row r="476" spans="1:1" x14ac:dyDescent="0.2">
      <c r="A476"/>
    </row>
    <row r="477" spans="1:1" x14ac:dyDescent="0.2">
      <c r="A477"/>
    </row>
    <row r="478" spans="1:1" x14ac:dyDescent="0.2">
      <c r="A478"/>
    </row>
    <row r="479" spans="1:1" x14ac:dyDescent="0.2">
      <c r="A479"/>
    </row>
    <row r="480" spans="1:1" x14ac:dyDescent="0.2">
      <c r="A480"/>
    </row>
    <row r="481" spans="1:1" x14ac:dyDescent="0.2">
      <c r="A481"/>
    </row>
    <row r="482" spans="1:1" x14ac:dyDescent="0.2">
      <c r="A482"/>
    </row>
    <row r="483" spans="1:1" x14ac:dyDescent="0.2">
      <c r="A483"/>
    </row>
    <row r="484" spans="1:1" x14ac:dyDescent="0.2">
      <c r="A484"/>
    </row>
    <row r="485" spans="1:1" x14ac:dyDescent="0.2">
      <c r="A485"/>
    </row>
    <row r="486" spans="1:1" x14ac:dyDescent="0.2">
      <c r="A486"/>
    </row>
    <row r="487" spans="1:1" x14ac:dyDescent="0.2">
      <c r="A487"/>
    </row>
    <row r="488" spans="1:1" x14ac:dyDescent="0.2">
      <c r="A488"/>
    </row>
    <row r="489" spans="1:1" x14ac:dyDescent="0.2">
      <c r="A489"/>
    </row>
    <row r="490" spans="1:1" x14ac:dyDescent="0.2">
      <c r="A490"/>
    </row>
    <row r="491" spans="1:1" x14ac:dyDescent="0.2">
      <c r="A491"/>
    </row>
    <row r="492" spans="1:1" x14ac:dyDescent="0.2">
      <c r="A492"/>
    </row>
    <row r="493" spans="1:1" x14ac:dyDescent="0.2">
      <c r="A493"/>
    </row>
    <row r="494" spans="1:1" x14ac:dyDescent="0.2">
      <c r="A494"/>
    </row>
    <row r="495" spans="1:1" x14ac:dyDescent="0.2">
      <c r="A495"/>
    </row>
    <row r="496" spans="1:1" x14ac:dyDescent="0.2">
      <c r="A496"/>
    </row>
    <row r="497" spans="1:1" x14ac:dyDescent="0.2">
      <c r="A497"/>
    </row>
    <row r="498" spans="1:1" x14ac:dyDescent="0.2">
      <c r="A498"/>
    </row>
    <row r="499" spans="1:1" x14ac:dyDescent="0.2">
      <c r="A499"/>
    </row>
    <row r="500" spans="1:1" x14ac:dyDescent="0.2">
      <c r="A500"/>
    </row>
    <row r="501" spans="1:1" x14ac:dyDescent="0.2">
      <c r="A501"/>
    </row>
    <row r="502" spans="1:1" x14ac:dyDescent="0.2">
      <c r="A502"/>
    </row>
    <row r="503" spans="1:1" x14ac:dyDescent="0.2">
      <c r="A503"/>
    </row>
    <row r="504" spans="1:1" x14ac:dyDescent="0.2">
      <c r="A504"/>
    </row>
    <row r="505" spans="1:1" x14ac:dyDescent="0.2">
      <c r="A505"/>
    </row>
    <row r="506" spans="1:1" x14ac:dyDescent="0.2">
      <c r="A506"/>
    </row>
    <row r="507" spans="1:1" x14ac:dyDescent="0.2">
      <c r="A507"/>
    </row>
    <row r="508" spans="1:1" x14ac:dyDescent="0.2">
      <c r="A508"/>
    </row>
    <row r="509" spans="1:1" x14ac:dyDescent="0.2">
      <c r="A509"/>
    </row>
    <row r="510" spans="1:1" x14ac:dyDescent="0.2">
      <c r="A510"/>
    </row>
    <row r="511" spans="1:1" x14ac:dyDescent="0.2">
      <c r="A511"/>
    </row>
    <row r="512" spans="1:1" x14ac:dyDescent="0.2">
      <c r="A512"/>
    </row>
    <row r="513" spans="1:1" x14ac:dyDescent="0.2">
      <c r="A513"/>
    </row>
    <row r="514" spans="1:1" x14ac:dyDescent="0.2">
      <c r="A514"/>
    </row>
    <row r="515" spans="1:1" x14ac:dyDescent="0.2">
      <c r="A515"/>
    </row>
    <row r="516" spans="1:1" x14ac:dyDescent="0.2">
      <c r="A516"/>
    </row>
    <row r="517" spans="1:1" x14ac:dyDescent="0.2">
      <c r="A517"/>
    </row>
    <row r="518" spans="1:1" x14ac:dyDescent="0.2">
      <c r="A518"/>
    </row>
    <row r="519" spans="1:1" x14ac:dyDescent="0.2">
      <c r="A519"/>
    </row>
    <row r="520" spans="1:1" x14ac:dyDescent="0.2">
      <c r="A520"/>
    </row>
    <row r="521" spans="1:1" x14ac:dyDescent="0.2">
      <c r="A521"/>
    </row>
    <row r="522" spans="1:1" x14ac:dyDescent="0.2">
      <c r="A522"/>
    </row>
    <row r="523" spans="1:1" x14ac:dyDescent="0.2">
      <c r="A523"/>
    </row>
    <row r="524" spans="1:1" x14ac:dyDescent="0.2">
      <c r="A524"/>
    </row>
    <row r="525" spans="1:1" x14ac:dyDescent="0.2">
      <c r="A525"/>
    </row>
    <row r="526" spans="1:1" x14ac:dyDescent="0.2">
      <c r="A526"/>
    </row>
    <row r="527" spans="1:1" x14ac:dyDescent="0.2">
      <c r="A527"/>
    </row>
    <row r="528" spans="1:1" x14ac:dyDescent="0.2">
      <c r="A528"/>
    </row>
    <row r="529" spans="1:1" x14ac:dyDescent="0.2">
      <c r="A529"/>
    </row>
    <row r="530" spans="1:1" x14ac:dyDescent="0.2">
      <c r="A530"/>
    </row>
    <row r="531" spans="1:1" x14ac:dyDescent="0.2">
      <c r="A531"/>
    </row>
    <row r="532" spans="1:1" x14ac:dyDescent="0.2">
      <c r="A532"/>
    </row>
    <row r="533" spans="1:1" x14ac:dyDescent="0.2">
      <c r="A533"/>
    </row>
    <row r="534" spans="1:1" x14ac:dyDescent="0.2">
      <c r="A534"/>
    </row>
    <row r="535" spans="1:1" x14ac:dyDescent="0.2">
      <c r="A535"/>
    </row>
    <row r="536" spans="1:1" x14ac:dyDescent="0.2">
      <c r="A536"/>
    </row>
    <row r="537" spans="1:1" x14ac:dyDescent="0.2">
      <c r="A537"/>
    </row>
    <row r="538" spans="1:1" x14ac:dyDescent="0.2">
      <c r="A538"/>
    </row>
    <row r="539" spans="1:1" x14ac:dyDescent="0.2">
      <c r="A539"/>
    </row>
    <row r="540" spans="1:1" x14ac:dyDescent="0.2">
      <c r="A540"/>
    </row>
    <row r="541" spans="1:1" x14ac:dyDescent="0.2">
      <c r="A541"/>
    </row>
    <row r="542" spans="1:1" x14ac:dyDescent="0.2">
      <c r="A542"/>
    </row>
    <row r="543" spans="1:1" x14ac:dyDescent="0.2">
      <c r="A543"/>
    </row>
    <row r="544" spans="1:1" x14ac:dyDescent="0.2">
      <c r="A544"/>
    </row>
    <row r="545" spans="1:1" x14ac:dyDescent="0.2">
      <c r="A545"/>
    </row>
    <row r="546" spans="1:1" x14ac:dyDescent="0.2">
      <c r="A546"/>
    </row>
    <row r="547" spans="1:1" x14ac:dyDescent="0.2">
      <c r="A547"/>
    </row>
    <row r="548" spans="1:1" x14ac:dyDescent="0.2">
      <c r="A548"/>
    </row>
    <row r="549" spans="1:1" x14ac:dyDescent="0.2">
      <c r="A549"/>
    </row>
    <row r="550" spans="1:1" x14ac:dyDescent="0.2">
      <c r="A550"/>
    </row>
    <row r="551" spans="1:1" x14ac:dyDescent="0.2">
      <c r="A551"/>
    </row>
    <row r="552" spans="1:1" x14ac:dyDescent="0.2">
      <c r="A552"/>
    </row>
    <row r="553" spans="1:1" x14ac:dyDescent="0.2">
      <c r="A553"/>
    </row>
    <row r="554" spans="1:1" x14ac:dyDescent="0.2">
      <c r="A554"/>
    </row>
    <row r="555" spans="1:1" x14ac:dyDescent="0.2">
      <c r="A555"/>
    </row>
    <row r="556" spans="1:1" x14ac:dyDescent="0.2">
      <c r="A556"/>
    </row>
    <row r="557" spans="1:1" x14ac:dyDescent="0.2">
      <c r="A557"/>
    </row>
    <row r="558" spans="1:1" x14ac:dyDescent="0.2">
      <c r="A558"/>
    </row>
    <row r="559" spans="1:1" x14ac:dyDescent="0.2">
      <c r="A559"/>
    </row>
    <row r="560" spans="1:1" x14ac:dyDescent="0.2">
      <c r="A560"/>
    </row>
    <row r="561" spans="1:1" x14ac:dyDescent="0.2">
      <c r="A561"/>
    </row>
    <row r="562" spans="1:1" x14ac:dyDescent="0.2">
      <c r="A562"/>
    </row>
    <row r="563" spans="1:1" x14ac:dyDescent="0.2">
      <c r="A563"/>
    </row>
    <row r="564" spans="1:1" x14ac:dyDescent="0.2">
      <c r="A564"/>
    </row>
    <row r="565" spans="1:1" x14ac:dyDescent="0.2">
      <c r="A565"/>
    </row>
    <row r="566" spans="1:1" x14ac:dyDescent="0.2">
      <c r="A566"/>
    </row>
    <row r="567" spans="1:1" x14ac:dyDescent="0.2">
      <c r="A567"/>
    </row>
    <row r="568" spans="1:1" x14ac:dyDescent="0.2">
      <c r="A568"/>
    </row>
    <row r="569" spans="1:1" x14ac:dyDescent="0.2">
      <c r="A569"/>
    </row>
    <row r="570" spans="1:1" x14ac:dyDescent="0.2">
      <c r="A570"/>
    </row>
    <row r="571" spans="1:1" x14ac:dyDescent="0.2">
      <c r="A571"/>
    </row>
    <row r="572" spans="1:1" x14ac:dyDescent="0.2">
      <c r="A572"/>
    </row>
    <row r="573" spans="1:1" x14ac:dyDescent="0.2">
      <c r="A573"/>
    </row>
    <row r="574" spans="1:1" x14ac:dyDescent="0.2">
      <c r="A574"/>
    </row>
    <row r="575" spans="1:1" x14ac:dyDescent="0.2">
      <c r="A575"/>
    </row>
    <row r="576" spans="1:1" x14ac:dyDescent="0.2">
      <c r="A576"/>
    </row>
    <row r="577" spans="1:1" x14ac:dyDescent="0.2">
      <c r="A577"/>
    </row>
    <row r="578" spans="1:1" x14ac:dyDescent="0.2">
      <c r="A578"/>
    </row>
    <row r="579" spans="1:1" x14ac:dyDescent="0.2">
      <c r="A579"/>
    </row>
    <row r="580" spans="1:1" x14ac:dyDescent="0.2">
      <c r="A580"/>
    </row>
    <row r="581" spans="1:1" x14ac:dyDescent="0.2">
      <c r="A581"/>
    </row>
    <row r="582" spans="1:1" x14ac:dyDescent="0.2">
      <c r="A582"/>
    </row>
    <row r="583" spans="1:1" x14ac:dyDescent="0.2">
      <c r="A583"/>
    </row>
    <row r="584" spans="1:1" x14ac:dyDescent="0.2">
      <c r="A584"/>
    </row>
    <row r="585" spans="1:1" x14ac:dyDescent="0.2">
      <c r="A585"/>
    </row>
    <row r="586" spans="1:1" x14ac:dyDescent="0.2">
      <c r="A586"/>
    </row>
    <row r="587" spans="1:1" x14ac:dyDescent="0.2">
      <c r="A587"/>
    </row>
    <row r="588" spans="1:1" x14ac:dyDescent="0.2">
      <c r="A588"/>
    </row>
    <row r="589" spans="1:1" x14ac:dyDescent="0.2">
      <c r="A589"/>
    </row>
    <row r="590" spans="1:1" x14ac:dyDescent="0.2">
      <c r="A590"/>
    </row>
    <row r="591" spans="1:1" x14ac:dyDescent="0.2">
      <c r="A591"/>
    </row>
    <row r="592" spans="1:1" x14ac:dyDescent="0.2">
      <c r="A592"/>
    </row>
    <row r="593" spans="1:1" x14ac:dyDescent="0.2">
      <c r="A593"/>
    </row>
    <row r="594" spans="1:1" x14ac:dyDescent="0.2">
      <c r="A594"/>
    </row>
    <row r="595" spans="1:1" x14ac:dyDescent="0.2">
      <c r="A595"/>
    </row>
    <row r="596" spans="1:1" x14ac:dyDescent="0.2">
      <c r="A596"/>
    </row>
    <row r="597" spans="1:1" x14ac:dyDescent="0.2">
      <c r="A597"/>
    </row>
    <row r="598" spans="1:1" x14ac:dyDescent="0.2">
      <c r="A598"/>
    </row>
    <row r="599" spans="1:1" x14ac:dyDescent="0.2">
      <c r="A599"/>
    </row>
    <row r="600" spans="1:1" x14ac:dyDescent="0.2">
      <c r="A600"/>
    </row>
    <row r="601" spans="1:1" x14ac:dyDescent="0.2">
      <c r="A601"/>
    </row>
    <row r="602" spans="1:1" x14ac:dyDescent="0.2">
      <c r="A602"/>
    </row>
    <row r="603" spans="1:1" x14ac:dyDescent="0.2">
      <c r="A603"/>
    </row>
    <row r="604" spans="1:1" x14ac:dyDescent="0.2">
      <c r="A604"/>
    </row>
    <row r="605" spans="1:1" x14ac:dyDescent="0.2">
      <c r="A605"/>
    </row>
    <row r="606" spans="1:1" x14ac:dyDescent="0.2">
      <c r="A606"/>
    </row>
    <row r="607" spans="1:1" x14ac:dyDescent="0.2">
      <c r="A607"/>
    </row>
    <row r="608" spans="1:1" x14ac:dyDescent="0.2">
      <c r="A608"/>
    </row>
    <row r="609" spans="1:1" x14ac:dyDescent="0.2">
      <c r="A609"/>
    </row>
    <row r="610" spans="1:1" x14ac:dyDescent="0.2">
      <c r="A610"/>
    </row>
    <row r="611" spans="1:1" x14ac:dyDescent="0.2">
      <c r="A611"/>
    </row>
    <row r="612" spans="1:1" x14ac:dyDescent="0.2">
      <c r="A612"/>
    </row>
    <row r="613" spans="1:1" x14ac:dyDescent="0.2">
      <c r="A613"/>
    </row>
    <row r="614" spans="1:1" x14ac:dyDescent="0.2">
      <c r="A614"/>
    </row>
    <row r="615" spans="1:1" x14ac:dyDescent="0.2">
      <c r="A615"/>
    </row>
    <row r="616" spans="1:1" x14ac:dyDescent="0.2">
      <c r="A616"/>
    </row>
    <row r="617" spans="1:1" x14ac:dyDescent="0.2">
      <c r="A617"/>
    </row>
    <row r="618" spans="1:1" x14ac:dyDescent="0.2">
      <c r="A618"/>
    </row>
    <row r="619" spans="1:1" x14ac:dyDescent="0.2">
      <c r="A619"/>
    </row>
    <row r="620" spans="1:1" x14ac:dyDescent="0.2">
      <c r="A620"/>
    </row>
    <row r="621" spans="1:1" x14ac:dyDescent="0.2">
      <c r="A621"/>
    </row>
    <row r="622" spans="1:1" x14ac:dyDescent="0.2">
      <c r="A622"/>
    </row>
    <row r="623" spans="1:1" x14ac:dyDescent="0.2">
      <c r="A623"/>
    </row>
    <row r="624" spans="1:1" x14ac:dyDescent="0.2">
      <c r="A624"/>
    </row>
    <row r="625" spans="1:1" x14ac:dyDescent="0.2">
      <c r="A625"/>
    </row>
    <row r="626" spans="1:1" x14ac:dyDescent="0.2">
      <c r="A626"/>
    </row>
    <row r="627" spans="1:1" x14ac:dyDescent="0.2">
      <c r="A627"/>
    </row>
    <row r="628" spans="1:1" x14ac:dyDescent="0.2">
      <c r="A628"/>
    </row>
    <row r="629" spans="1:1" x14ac:dyDescent="0.2">
      <c r="A629"/>
    </row>
    <row r="630" spans="1:1" x14ac:dyDescent="0.2">
      <c r="A630"/>
    </row>
    <row r="631" spans="1:1" x14ac:dyDescent="0.2">
      <c r="A631"/>
    </row>
    <row r="632" spans="1:1" x14ac:dyDescent="0.2">
      <c r="A632"/>
    </row>
    <row r="633" spans="1:1" x14ac:dyDescent="0.2">
      <c r="A633"/>
    </row>
    <row r="634" spans="1:1" x14ac:dyDescent="0.2">
      <c r="A634"/>
    </row>
    <row r="635" spans="1:1" x14ac:dyDescent="0.2">
      <c r="A635"/>
    </row>
    <row r="636" spans="1:1" x14ac:dyDescent="0.2">
      <c r="A636"/>
    </row>
    <row r="637" spans="1:1" x14ac:dyDescent="0.2">
      <c r="A637"/>
    </row>
    <row r="638" spans="1:1" x14ac:dyDescent="0.2">
      <c r="A638"/>
    </row>
    <row r="639" spans="1:1" x14ac:dyDescent="0.2">
      <c r="A639"/>
    </row>
    <row r="640" spans="1:1" x14ac:dyDescent="0.2">
      <c r="A640"/>
    </row>
    <row r="641" spans="1:1" x14ac:dyDescent="0.2">
      <c r="A641"/>
    </row>
    <row r="642" spans="1:1" x14ac:dyDescent="0.2">
      <c r="A642"/>
    </row>
    <row r="643" spans="1:1" x14ac:dyDescent="0.2">
      <c r="A643"/>
    </row>
    <row r="644" spans="1:1" x14ac:dyDescent="0.2">
      <c r="A644"/>
    </row>
    <row r="645" spans="1:1" x14ac:dyDescent="0.2">
      <c r="A645"/>
    </row>
    <row r="646" spans="1:1" x14ac:dyDescent="0.2">
      <c r="A646"/>
    </row>
    <row r="647" spans="1:1" x14ac:dyDescent="0.2">
      <c r="A647"/>
    </row>
    <row r="648" spans="1:1" x14ac:dyDescent="0.2">
      <c r="A648"/>
    </row>
    <row r="649" spans="1:1" x14ac:dyDescent="0.2">
      <c r="A649"/>
    </row>
    <row r="650" spans="1:1" x14ac:dyDescent="0.2">
      <c r="A650"/>
    </row>
    <row r="651" spans="1:1" x14ac:dyDescent="0.2">
      <c r="A651"/>
    </row>
    <row r="652" spans="1:1" x14ac:dyDescent="0.2">
      <c r="A652"/>
    </row>
    <row r="653" spans="1:1" x14ac:dyDescent="0.2">
      <c r="A653"/>
    </row>
    <row r="654" spans="1:1" x14ac:dyDescent="0.2">
      <c r="A654"/>
    </row>
    <row r="655" spans="1:1" x14ac:dyDescent="0.2">
      <c r="A655"/>
    </row>
    <row r="656" spans="1:1" x14ac:dyDescent="0.2">
      <c r="A656"/>
    </row>
    <row r="657" spans="1:1" x14ac:dyDescent="0.2">
      <c r="A657"/>
    </row>
    <row r="658" spans="1:1" x14ac:dyDescent="0.2">
      <c r="A658"/>
    </row>
    <row r="659" spans="1:1" x14ac:dyDescent="0.2">
      <c r="A659"/>
    </row>
    <row r="660" spans="1:1" x14ac:dyDescent="0.2">
      <c r="A660"/>
    </row>
    <row r="661" spans="1:1" x14ac:dyDescent="0.2">
      <c r="A661"/>
    </row>
    <row r="662" spans="1:1" x14ac:dyDescent="0.2">
      <c r="A662"/>
    </row>
    <row r="663" spans="1:1" x14ac:dyDescent="0.2">
      <c r="A663"/>
    </row>
    <row r="664" spans="1:1" x14ac:dyDescent="0.2">
      <c r="A664"/>
    </row>
    <row r="665" spans="1:1" x14ac:dyDescent="0.2">
      <c r="A665"/>
    </row>
    <row r="666" spans="1:1" x14ac:dyDescent="0.2">
      <c r="A666"/>
    </row>
    <row r="667" spans="1:1" x14ac:dyDescent="0.2">
      <c r="A667"/>
    </row>
    <row r="668" spans="1:1" x14ac:dyDescent="0.2">
      <c r="A668"/>
    </row>
    <row r="669" spans="1:1" x14ac:dyDescent="0.2">
      <c r="A669"/>
    </row>
    <row r="670" spans="1:1" x14ac:dyDescent="0.2">
      <c r="A670"/>
    </row>
    <row r="671" spans="1:1" x14ac:dyDescent="0.2">
      <c r="A671"/>
    </row>
    <row r="672" spans="1:1" x14ac:dyDescent="0.2">
      <c r="A672"/>
    </row>
    <row r="673" spans="1:1" x14ac:dyDescent="0.2">
      <c r="A673"/>
    </row>
    <row r="674" spans="1:1" x14ac:dyDescent="0.2">
      <c r="A674"/>
    </row>
    <row r="675" spans="1:1" x14ac:dyDescent="0.2">
      <c r="A675"/>
    </row>
    <row r="676" spans="1:1" x14ac:dyDescent="0.2">
      <c r="A676"/>
    </row>
    <row r="677" spans="1:1" x14ac:dyDescent="0.2">
      <c r="A677"/>
    </row>
    <row r="678" spans="1:1" x14ac:dyDescent="0.2">
      <c r="A678"/>
    </row>
    <row r="679" spans="1:1" x14ac:dyDescent="0.2">
      <c r="A679"/>
    </row>
    <row r="680" spans="1:1" x14ac:dyDescent="0.2">
      <c r="A680"/>
    </row>
    <row r="681" spans="1:1" x14ac:dyDescent="0.2">
      <c r="A681"/>
    </row>
    <row r="682" spans="1:1" x14ac:dyDescent="0.2">
      <c r="A682"/>
    </row>
    <row r="683" spans="1:1" x14ac:dyDescent="0.2">
      <c r="A683"/>
    </row>
    <row r="684" spans="1:1" x14ac:dyDescent="0.2">
      <c r="A684"/>
    </row>
    <row r="685" spans="1:1" x14ac:dyDescent="0.2">
      <c r="A685"/>
    </row>
    <row r="686" spans="1:1" x14ac:dyDescent="0.2">
      <c r="A686"/>
    </row>
    <row r="687" spans="1:1" x14ac:dyDescent="0.2">
      <c r="A687"/>
    </row>
    <row r="688" spans="1:1" x14ac:dyDescent="0.2">
      <c r="A688"/>
    </row>
    <row r="689" spans="1:1" x14ac:dyDescent="0.2">
      <c r="A689"/>
    </row>
    <row r="690" spans="1:1" x14ac:dyDescent="0.2">
      <c r="A690"/>
    </row>
    <row r="691" spans="1:1" x14ac:dyDescent="0.2">
      <c r="A691"/>
    </row>
    <row r="692" spans="1:1" x14ac:dyDescent="0.2">
      <c r="A692"/>
    </row>
    <row r="693" spans="1:1" x14ac:dyDescent="0.2">
      <c r="A693"/>
    </row>
    <row r="694" spans="1:1" x14ac:dyDescent="0.2">
      <c r="A694"/>
    </row>
    <row r="695" spans="1:1" x14ac:dyDescent="0.2">
      <c r="A695"/>
    </row>
    <row r="696" spans="1:1" x14ac:dyDescent="0.2">
      <c r="A696"/>
    </row>
    <row r="697" spans="1:1" x14ac:dyDescent="0.2">
      <c r="A697"/>
    </row>
    <row r="698" spans="1:1" x14ac:dyDescent="0.2">
      <c r="A698"/>
    </row>
    <row r="699" spans="1:1" x14ac:dyDescent="0.2">
      <c r="A699"/>
    </row>
    <row r="700" spans="1:1" x14ac:dyDescent="0.2">
      <c r="A700"/>
    </row>
    <row r="701" spans="1:1" x14ac:dyDescent="0.2">
      <c r="A701"/>
    </row>
    <row r="702" spans="1:1" x14ac:dyDescent="0.2">
      <c r="A702"/>
    </row>
    <row r="703" spans="1:1" x14ac:dyDescent="0.2">
      <c r="A703"/>
    </row>
    <row r="704" spans="1:1" x14ac:dyDescent="0.2">
      <c r="A704"/>
    </row>
    <row r="705" spans="1:1" x14ac:dyDescent="0.2">
      <c r="A705"/>
    </row>
    <row r="706" spans="1:1" x14ac:dyDescent="0.2">
      <c r="A706"/>
    </row>
    <row r="707" spans="1:1" x14ac:dyDescent="0.2">
      <c r="A707"/>
    </row>
    <row r="708" spans="1:1" x14ac:dyDescent="0.2">
      <c r="A708"/>
    </row>
    <row r="709" spans="1:1" x14ac:dyDescent="0.2">
      <c r="A709"/>
    </row>
    <row r="710" spans="1:1" x14ac:dyDescent="0.2">
      <c r="A710"/>
    </row>
    <row r="711" spans="1:1" x14ac:dyDescent="0.2">
      <c r="A711"/>
    </row>
    <row r="712" spans="1:1" x14ac:dyDescent="0.2">
      <c r="A712"/>
    </row>
    <row r="713" spans="1:1" x14ac:dyDescent="0.2">
      <c r="A713"/>
    </row>
    <row r="714" spans="1:1" x14ac:dyDescent="0.2">
      <c r="A714"/>
    </row>
    <row r="715" spans="1:1" x14ac:dyDescent="0.2">
      <c r="A715"/>
    </row>
    <row r="716" spans="1:1" x14ac:dyDescent="0.2">
      <c r="A716"/>
    </row>
    <row r="717" spans="1:1" x14ac:dyDescent="0.2">
      <c r="A717"/>
    </row>
    <row r="718" spans="1:1" x14ac:dyDescent="0.2">
      <c r="A718"/>
    </row>
    <row r="719" spans="1:1" x14ac:dyDescent="0.2">
      <c r="A719"/>
    </row>
    <row r="720" spans="1:1" x14ac:dyDescent="0.2">
      <c r="A720"/>
    </row>
    <row r="721" spans="1:1" x14ac:dyDescent="0.2">
      <c r="A721"/>
    </row>
    <row r="722" spans="1:1" x14ac:dyDescent="0.2">
      <c r="A722"/>
    </row>
    <row r="723" spans="1:1" x14ac:dyDescent="0.2">
      <c r="A723"/>
    </row>
    <row r="724" spans="1:1" x14ac:dyDescent="0.2">
      <c r="A724"/>
    </row>
    <row r="725" spans="1:1" x14ac:dyDescent="0.2">
      <c r="A725"/>
    </row>
    <row r="726" spans="1:1" x14ac:dyDescent="0.2">
      <c r="A726"/>
    </row>
    <row r="727" spans="1:1" x14ac:dyDescent="0.2">
      <c r="A727"/>
    </row>
    <row r="728" spans="1:1" x14ac:dyDescent="0.2">
      <c r="A728"/>
    </row>
    <row r="729" spans="1:1" x14ac:dyDescent="0.2">
      <c r="A729"/>
    </row>
    <row r="730" spans="1:1" x14ac:dyDescent="0.2">
      <c r="A730"/>
    </row>
    <row r="731" spans="1:1" x14ac:dyDescent="0.2">
      <c r="A731"/>
    </row>
    <row r="732" spans="1:1" x14ac:dyDescent="0.2">
      <c r="A732"/>
    </row>
    <row r="733" spans="1:1" x14ac:dyDescent="0.2">
      <c r="A733"/>
    </row>
    <row r="734" spans="1:1" x14ac:dyDescent="0.2">
      <c r="A734"/>
    </row>
    <row r="735" spans="1:1" x14ac:dyDescent="0.2">
      <c r="A735"/>
    </row>
    <row r="736" spans="1:1" x14ac:dyDescent="0.2">
      <c r="A736"/>
    </row>
    <row r="737" spans="1:1" x14ac:dyDescent="0.2">
      <c r="A737"/>
    </row>
    <row r="738" spans="1:1" x14ac:dyDescent="0.2">
      <c r="A738"/>
    </row>
    <row r="739" spans="1:1" x14ac:dyDescent="0.2">
      <c r="A739"/>
    </row>
    <row r="740" spans="1:1" x14ac:dyDescent="0.2">
      <c r="A740"/>
    </row>
    <row r="741" spans="1:1" x14ac:dyDescent="0.2">
      <c r="A741"/>
    </row>
    <row r="742" spans="1:1" x14ac:dyDescent="0.2">
      <c r="A742"/>
    </row>
    <row r="743" spans="1:1" x14ac:dyDescent="0.2">
      <c r="A743"/>
    </row>
    <row r="744" spans="1:1" x14ac:dyDescent="0.2">
      <c r="A744"/>
    </row>
    <row r="745" spans="1:1" x14ac:dyDescent="0.2">
      <c r="A745"/>
    </row>
    <row r="746" spans="1:1" x14ac:dyDescent="0.2">
      <c r="A746"/>
    </row>
    <row r="747" spans="1:1" x14ac:dyDescent="0.2">
      <c r="A747"/>
    </row>
    <row r="748" spans="1:1" x14ac:dyDescent="0.2">
      <c r="A748"/>
    </row>
    <row r="749" spans="1:1" x14ac:dyDescent="0.2">
      <c r="A749"/>
    </row>
    <row r="750" spans="1:1" x14ac:dyDescent="0.2">
      <c r="A750"/>
    </row>
    <row r="751" spans="1:1" x14ac:dyDescent="0.2">
      <c r="A751"/>
    </row>
    <row r="752" spans="1:1" x14ac:dyDescent="0.2">
      <c r="A752"/>
    </row>
    <row r="753" spans="1:1" x14ac:dyDescent="0.2">
      <c r="A753"/>
    </row>
    <row r="754" spans="1:1" x14ac:dyDescent="0.2">
      <c r="A754"/>
    </row>
    <row r="755" spans="1:1" x14ac:dyDescent="0.2">
      <c r="A755"/>
    </row>
    <row r="756" spans="1:1" x14ac:dyDescent="0.2">
      <c r="A756"/>
    </row>
    <row r="757" spans="1:1" x14ac:dyDescent="0.2">
      <c r="A757"/>
    </row>
    <row r="758" spans="1:1" x14ac:dyDescent="0.2">
      <c r="A758"/>
    </row>
    <row r="759" spans="1:1" x14ac:dyDescent="0.2">
      <c r="A759"/>
    </row>
    <row r="760" spans="1:1" x14ac:dyDescent="0.2">
      <c r="A760"/>
    </row>
    <row r="761" spans="1:1" x14ac:dyDescent="0.2">
      <c r="A761"/>
    </row>
    <row r="762" spans="1:1" x14ac:dyDescent="0.2">
      <c r="A762"/>
    </row>
    <row r="763" spans="1:1" x14ac:dyDescent="0.2">
      <c r="A763"/>
    </row>
    <row r="764" spans="1:1" x14ac:dyDescent="0.2">
      <c r="A764"/>
    </row>
    <row r="765" spans="1:1" x14ac:dyDescent="0.2">
      <c r="A765"/>
    </row>
    <row r="766" spans="1:1" x14ac:dyDescent="0.2">
      <c r="A766"/>
    </row>
    <row r="767" spans="1:1" x14ac:dyDescent="0.2">
      <c r="A767"/>
    </row>
    <row r="768" spans="1:1" x14ac:dyDescent="0.2">
      <c r="A768"/>
    </row>
    <row r="769" spans="1:1" x14ac:dyDescent="0.2">
      <c r="A769"/>
    </row>
    <row r="770" spans="1:1" x14ac:dyDescent="0.2">
      <c r="A770"/>
    </row>
    <row r="771" spans="1:1" x14ac:dyDescent="0.2">
      <c r="A771"/>
    </row>
    <row r="772" spans="1:1" x14ac:dyDescent="0.2">
      <c r="A772"/>
    </row>
    <row r="773" spans="1:1" x14ac:dyDescent="0.2">
      <c r="A773"/>
    </row>
    <row r="774" spans="1:1" x14ac:dyDescent="0.2">
      <c r="A774"/>
    </row>
    <row r="775" spans="1:1" x14ac:dyDescent="0.2">
      <c r="A775"/>
    </row>
    <row r="776" spans="1:1" x14ac:dyDescent="0.2">
      <c r="A776"/>
    </row>
    <row r="777" spans="1:1" x14ac:dyDescent="0.2">
      <c r="A777"/>
    </row>
    <row r="778" spans="1:1" x14ac:dyDescent="0.2">
      <c r="A778"/>
    </row>
    <row r="779" spans="1:1" x14ac:dyDescent="0.2">
      <c r="A779"/>
    </row>
    <row r="780" spans="1:1" x14ac:dyDescent="0.2">
      <c r="A780"/>
    </row>
    <row r="781" spans="1:1" x14ac:dyDescent="0.2">
      <c r="A781"/>
    </row>
    <row r="782" spans="1:1" x14ac:dyDescent="0.2">
      <c r="A782"/>
    </row>
    <row r="783" spans="1:1" x14ac:dyDescent="0.2">
      <c r="A783"/>
    </row>
    <row r="784" spans="1:1" x14ac:dyDescent="0.2">
      <c r="A784"/>
    </row>
    <row r="785" spans="1:1" x14ac:dyDescent="0.2">
      <c r="A785"/>
    </row>
    <row r="786" spans="1:1" x14ac:dyDescent="0.2">
      <c r="A786"/>
    </row>
    <row r="787" spans="1:1" x14ac:dyDescent="0.2">
      <c r="A787"/>
    </row>
    <row r="788" spans="1:1" x14ac:dyDescent="0.2">
      <c r="A788"/>
    </row>
    <row r="789" spans="1:1" x14ac:dyDescent="0.2">
      <c r="A789"/>
    </row>
    <row r="790" spans="1:1" x14ac:dyDescent="0.2">
      <c r="A790"/>
    </row>
    <row r="791" spans="1:1" x14ac:dyDescent="0.2">
      <c r="A791"/>
    </row>
    <row r="792" spans="1:1" x14ac:dyDescent="0.2">
      <c r="A792"/>
    </row>
    <row r="793" spans="1:1" x14ac:dyDescent="0.2">
      <c r="A793"/>
    </row>
    <row r="794" spans="1:1" x14ac:dyDescent="0.2">
      <c r="A794"/>
    </row>
    <row r="795" spans="1:1" x14ac:dyDescent="0.2">
      <c r="A795"/>
    </row>
    <row r="796" spans="1:1" x14ac:dyDescent="0.2">
      <c r="A796"/>
    </row>
    <row r="797" spans="1:1" x14ac:dyDescent="0.2">
      <c r="A797"/>
    </row>
    <row r="798" spans="1:1" x14ac:dyDescent="0.2">
      <c r="A798"/>
    </row>
    <row r="799" spans="1:1" x14ac:dyDescent="0.2">
      <c r="A799"/>
    </row>
    <row r="800" spans="1:1" x14ac:dyDescent="0.2">
      <c r="A800"/>
    </row>
    <row r="801" spans="1:1" x14ac:dyDescent="0.2">
      <c r="A801"/>
    </row>
    <row r="802" spans="1:1" x14ac:dyDescent="0.2">
      <c r="A802"/>
    </row>
    <row r="803" spans="1:1" x14ac:dyDescent="0.2">
      <c r="A803"/>
    </row>
    <row r="804" spans="1:1" x14ac:dyDescent="0.2">
      <c r="A804"/>
    </row>
    <row r="805" spans="1:1" x14ac:dyDescent="0.2">
      <c r="A805"/>
    </row>
    <row r="806" spans="1:1" x14ac:dyDescent="0.2">
      <c r="A806"/>
    </row>
    <row r="807" spans="1:1" x14ac:dyDescent="0.2">
      <c r="A807"/>
    </row>
    <row r="808" spans="1:1" x14ac:dyDescent="0.2">
      <c r="A808"/>
    </row>
    <row r="809" spans="1:1" x14ac:dyDescent="0.2">
      <c r="A809"/>
    </row>
    <row r="810" spans="1:1" x14ac:dyDescent="0.2">
      <c r="A810"/>
    </row>
    <row r="811" spans="1:1" x14ac:dyDescent="0.2">
      <c r="A811"/>
    </row>
    <row r="812" spans="1:1" x14ac:dyDescent="0.2">
      <c r="A812"/>
    </row>
    <row r="813" spans="1:1" x14ac:dyDescent="0.2">
      <c r="A813"/>
    </row>
    <row r="814" spans="1:1" x14ac:dyDescent="0.2">
      <c r="A814"/>
    </row>
    <row r="815" spans="1:1" x14ac:dyDescent="0.2">
      <c r="A815"/>
    </row>
    <row r="816" spans="1:1" x14ac:dyDescent="0.2">
      <c r="A816"/>
    </row>
    <row r="817" spans="1:1" x14ac:dyDescent="0.2">
      <c r="A817"/>
    </row>
    <row r="818" spans="1:1" x14ac:dyDescent="0.2">
      <c r="A818"/>
    </row>
    <row r="819" spans="1:1" x14ac:dyDescent="0.2">
      <c r="A819"/>
    </row>
    <row r="820" spans="1:1" x14ac:dyDescent="0.2">
      <c r="A820"/>
    </row>
    <row r="821" spans="1:1" x14ac:dyDescent="0.2">
      <c r="A821"/>
    </row>
    <row r="822" spans="1:1" x14ac:dyDescent="0.2">
      <c r="A822"/>
    </row>
    <row r="823" spans="1:1" x14ac:dyDescent="0.2">
      <c r="A823"/>
    </row>
    <row r="824" spans="1:1" x14ac:dyDescent="0.2">
      <c r="A824"/>
    </row>
    <row r="825" spans="1:1" x14ac:dyDescent="0.2">
      <c r="A825"/>
    </row>
    <row r="826" spans="1:1" x14ac:dyDescent="0.2">
      <c r="A826"/>
    </row>
    <row r="827" spans="1:1" x14ac:dyDescent="0.2">
      <c r="A827"/>
    </row>
    <row r="828" spans="1:1" x14ac:dyDescent="0.2">
      <c r="A828"/>
    </row>
    <row r="829" spans="1:1" x14ac:dyDescent="0.2">
      <c r="A829"/>
    </row>
    <row r="830" spans="1:1" x14ac:dyDescent="0.2">
      <c r="A830"/>
    </row>
    <row r="831" spans="1:1" x14ac:dyDescent="0.2">
      <c r="A831"/>
    </row>
    <row r="832" spans="1:1" x14ac:dyDescent="0.2">
      <c r="A832"/>
    </row>
    <row r="833" spans="1:1" x14ac:dyDescent="0.2">
      <c r="A833"/>
    </row>
    <row r="834" spans="1:1" x14ac:dyDescent="0.2">
      <c r="A834"/>
    </row>
    <row r="835" spans="1:1" x14ac:dyDescent="0.2">
      <c r="A835"/>
    </row>
    <row r="836" spans="1:1" x14ac:dyDescent="0.2">
      <c r="A836"/>
    </row>
    <row r="837" spans="1:1" x14ac:dyDescent="0.2">
      <c r="A837"/>
    </row>
    <row r="838" spans="1:1" x14ac:dyDescent="0.2">
      <c r="A838"/>
    </row>
    <row r="839" spans="1:1" x14ac:dyDescent="0.2">
      <c r="A839"/>
    </row>
    <row r="840" spans="1:1" x14ac:dyDescent="0.2">
      <c r="A840"/>
    </row>
    <row r="841" spans="1:1" x14ac:dyDescent="0.2">
      <c r="A841"/>
    </row>
    <row r="842" spans="1:1" x14ac:dyDescent="0.2">
      <c r="A842"/>
    </row>
    <row r="843" spans="1:1" x14ac:dyDescent="0.2">
      <c r="A843"/>
    </row>
    <row r="844" spans="1:1" x14ac:dyDescent="0.2">
      <c r="A844"/>
    </row>
    <row r="845" spans="1:1" x14ac:dyDescent="0.2">
      <c r="A845"/>
    </row>
    <row r="846" spans="1:1" x14ac:dyDescent="0.2">
      <c r="A846"/>
    </row>
    <row r="847" spans="1:1" x14ac:dyDescent="0.2">
      <c r="A847"/>
    </row>
    <row r="848" spans="1:1" x14ac:dyDescent="0.2">
      <c r="A848"/>
    </row>
    <row r="849" spans="1:1" x14ac:dyDescent="0.2">
      <c r="A849"/>
    </row>
    <row r="850" spans="1:1" x14ac:dyDescent="0.2">
      <c r="A850"/>
    </row>
    <row r="851" spans="1:1" x14ac:dyDescent="0.2">
      <c r="A851"/>
    </row>
    <row r="852" spans="1:1" x14ac:dyDescent="0.2">
      <c r="A852"/>
    </row>
    <row r="853" spans="1:1" x14ac:dyDescent="0.2">
      <c r="A853"/>
    </row>
    <row r="854" spans="1:1" x14ac:dyDescent="0.2">
      <c r="A854"/>
    </row>
    <row r="855" spans="1:1" x14ac:dyDescent="0.2">
      <c r="A855"/>
    </row>
    <row r="856" spans="1:1" x14ac:dyDescent="0.2">
      <c r="A856"/>
    </row>
    <row r="857" spans="1:1" x14ac:dyDescent="0.2">
      <c r="A857"/>
    </row>
    <row r="858" spans="1:1" x14ac:dyDescent="0.2">
      <c r="A858"/>
    </row>
    <row r="859" spans="1:1" x14ac:dyDescent="0.2">
      <c r="A859"/>
    </row>
    <row r="860" spans="1:1" x14ac:dyDescent="0.2">
      <c r="A860"/>
    </row>
    <row r="861" spans="1:1" x14ac:dyDescent="0.2">
      <c r="A861"/>
    </row>
    <row r="862" spans="1:1" x14ac:dyDescent="0.2">
      <c r="A862"/>
    </row>
    <row r="863" spans="1:1" x14ac:dyDescent="0.2">
      <c r="A863"/>
    </row>
    <row r="864" spans="1:1" x14ac:dyDescent="0.2">
      <c r="A864"/>
    </row>
    <row r="865" spans="1:1" x14ac:dyDescent="0.2">
      <c r="A865"/>
    </row>
    <row r="866" spans="1:1" x14ac:dyDescent="0.2">
      <c r="A866"/>
    </row>
    <row r="867" spans="1:1" x14ac:dyDescent="0.2">
      <c r="A867"/>
    </row>
    <row r="868" spans="1:1" x14ac:dyDescent="0.2">
      <c r="A868"/>
    </row>
    <row r="869" spans="1:1" x14ac:dyDescent="0.2">
      <c r="A869"/>
    </row>
    <row r="870" spans="1:1" x14ac:dyDescent="0.2">
      <c r="A870"/>
    </row>
    <row r="871" spans="1:1" x14ac:dyDescent="0.2">
      <c r="A871"/>
    </row>
    <row r="872" spans="1:1" x14ac:dyDescent="0.2">
      <c r="A872"/>
    </row>
    <row r="873" spans="1:1" x14ac:dyDescent="0.2">
      <c r="A873"/>
    </row>
    <row r="874" spans="1:1" x14ac:dyDescent="0.2">
      <c r="A874"/>
    </row>
    <row r="875" spans="1:1" x14ac:dyDescent="0.2">
      <c r="A875"/>
    </row>
    <row r="876" spans="1:1" x14ac:dyDescent="0.2">
      <c r="A876"/>
    </row>
    <row r="877" spans="1:1" x14ac:dyDescent="0.2">
      <c r="A877"/>
    </row>
    <row r="878" spans="1:1" x14ac:dyDescent="0.2">
      <c r="A878"/>
    </row>
    <row r="879" spans="1:1" x14ac:dyDescent="0.2">
      <c r="A879"/>
    </row>
    <row r="880" spans="1:1" x14ac:dyDescent="0.2">
      <c r="A880"/>
    </row>
    <row r="881" spans="1:1" x14ac:dyDescent="0.2">
      <c r="A881"/>
    </row>
    <row r="882" spans="1:1" x14ac:dyDescent="0.2">
      <c r="A882"/>
    </row>
    <row r="883" spans="1:1" x14ac:dyDescent="0.2">
      <c r="A883"/>
    </row>
    <row r="884" spans="1:1" x14ac:dyDescent="0.2">
      <c r="A884"/>
    </row>
    <row r="885" spans="1:1" x14ac:dyDescent="0.2">
      <c r="A885"/>
    </row>
    <row r="886" spans="1:1" x14ac:dyDescent="0.2">
      <c r="A886"/>
    </row>
    <row r="887" spans="1:1" x14ac:dyDescent="0.2">
      <c r="A887"/>
    </row>
    <row r="888" spans="1:1" x14ac:dyDescent="0.2">
      <c r="A888"/>
    </row>
    <row r="889" spans="1:1" x14ac:dyDescent="0.2">
      <c r="A889"/>
    </row>
    <row r="890" spans="1:1" x14ac:dyDescent="0.2">
      <c r="A890"/>
    </row>
    <row r="891" spans="1:1" x14ac:dyDescent="0.2">
      <c r="A891"/>
    </row>
    <row r="892" spans="1:1" x14ac:dyDescent="0.2">
      <c r="A892"/>
    </row>
    <row r="893" spans="1:1" x14ac:dyDescent="0.2">
      <c r="A893"/>
    </row>
    <row r="894" spans="1:1" x14ac:dyDescent="0.2">
      <c r="A894"/>
    </row>
    <row r="895" spans="1:1" x14ac:dyDescent="0.2">
      <c r="A895"/>
    </row>
    <row r="896" spans="1:1" x14ac:dyDescent="0.2">
      <c r="A896"/>
    </row>
    <row r="897" spans="1:1" x14ac:dyDescent="0.2">
      <c r="A897"/>
    </row>
    <row r="898" spans="1:1" x14ac:dyDescent="0.2">
      <c r="A898"/>
    </row>
    <row r="899" spans="1:1" x14ac:dyDescent="0.2">
      <c r="A899"/>
    </row>
    <row r="900" spans="1:1" x14ac:dyDescent="0.2">
      <c r="A900"/>
    </row>
    <row r="901" spans="1:1" x14ac:dyDescent="0.2">
      <c r="A901"/>
    </row>
    <row r="902" spans="1:1" x14ac:dyDescent="0.2">
      <c r="A902"/>
    </row>
    <row r="903" spans="1:1" x14ac:dyDescent="0.2">
      <c r="A903"/>
    </row>
    <row r="904" spans="1:1" x14ac:dyDescent="0.2">
      <c r="A904"/>
    </row>
    <row r="905" spans="1:1" x14ac:dyDescent="0.2">
      <c r="A905"/>
    </row>
    <row r="906" spans="1:1" x14ac:dyDescent="0.2">
      <c r="A906"/>
    </row>
    <row r="907" spans="1:1" x14ac:dyDescent="0.2">
      <c r="A907"/>
    </row>
    <row r="908" spans="1:1" x14ac:dyDescent="0.2">
      <c r="A908"/>
    </row>
    <row r="909" spans="1:1" x14ac:dyDescent="0.2">
      <c r="A909"/>
    </row>
    <row r="910" spans="1:1" x14ac:dyDescent="0.2">
      <c r="A910"/>
    </row>
    <row r="911" spans="1:1" x14ac:dyDescent="0.2">
      <c r="A911"/>
    </row>
    <row r="912" spans="1:1" x14ac:dyDescent="0.2">
      <c r="A912"/>
    </row>
    <row r="913" spans="1:1" x14ac:dyDescent="0.2">
      <c r="A913"/>
    </row>
    <row r="914" spans="1:1" x14ac:dyDescent="0.2">
      <c r="A914"/>
    </row>
    <row r="915" spans="1:1" x14ac:dyDescent="0.2">
      <c r="A915"/>
    </row>
    <row r="916" spans="1:1" x14ac:dyDescent="0.2">
      <c r="A916"/>
    </row>
    <row r="917" spans="1:1" x14ac:dyDescent="0.2">
      <c r="A917"/>
    </row>
    <row r="918" spans="1:1" x14ac:dyDescent="0.2">
      <c r="A918"/>
    </row>
    <row r="919" spans="1:1" x14ac:dyDescent="0.2">
      <c r="A919"/>
    </row>
    <row r="920" spans="1:1" x14ac:dyDescent="0.2">
      <c r="A920"/>
    </row>
    <row r="921" spans="1:1" x14ac:dyDescent="0.2">
      <c r="A921"/>
    </row>
    <row r="922" spans="1:1" x14ac:dyDescent="0.2">
      <c r="A922"/>
    </row>
    <row r="923" spans="1:1" x14ac:dyDescent="0.2">
      <c r="A923"/>
    </row>
    <row r="924" spans="1:1" x14ac:dyDescent="0.2">
      <c r="A924"/>
    </row>
    <row r="925" spans="1:1" x14ac:dyDescent="0.2">
      <c r="A925"/>
    </row>
    <row r="926" spans="1:1" x14ac:dyDescent="0.2">
      <c r="A926"/>
    </row>
    <row r="927" spans="1:1" x14ac:dyDescent="0.2">
      <c r="A927"/>
    </row>
    <row r="928" spans="1:1" x14ac:dyDescent="0.2">
      <c r="A928"/>
    </row>
    <row r="929" spans="1:1" x14ac:dyDescent="0.2">
      <c r="A929"/>
    </row>
    <row r="930" spans="1:1" x14ac:dyDescent="0.2">
      <c r="A930"/>
    </row>
    <row r="931" spans="1:1" x14ac:dyDescent="0.2">
      <c r="A931"/>
    </row>
    <row r="932" spans="1:1" x14ac:dyDescent="0.2">
      <c r="A932"/>
    </row>
    <row r="933" spans="1:1" x14ac:dyDescent="0.2">
      <c r="A933"/>
    </row>
    <row r="934" spans="1:1" x14ac:dyDescent="0.2">
      <c r="A934"/>
    </row>
    <row r="935" spans="1:1" x14ac:dyDescent="0.2">
      <c r="A935"/>
    </row>
    <row r="936" spans="1:1" x14ac:dyDescent="0.2">
      <c r="A936"/>
    </row>
    <row r="937" spans="1:1" x14ac:dyDescent="0.2">
      <c r="A937"/>
    </row>
    <row r="938" spans="1:1" x14ac:dyDescent="0.2">
      <c r="A938"/>
    </row>
    <row r="939" spans="1:1" x14ac:dyDescent="0.2">
      <c r="A939"/>
    </row>
    <row r="940" spans="1:1" x14ac:dyDescent="0.2">
      <c r="A940"/>
    </row>
    <row r="941" spans="1:1" x14ac:dyDescent="0.2">
      <c r="A941"/>
    </row>
    <row r="942" spans="1:1" x14ac:dyDescent="0.2">
      <c r="A942"/>
    </row>
    <row r="943" spans="1:1" x14ac:dyDescent="0.2">
      <c r="A943"/>
    </row>
    <row r="944" spans="1:1" x14ac:dyDescent="0.2">
      <c r="A944"/>
    </row>
    <row r="945" spans="1:1" x14ac:dyDescent="0.2">
      <c r="A945"/>
    </row>
    <row r="946" spans="1:1" x14ac:dyDescent="0.2">
      <c r="A946"/>
    </row>
    <row r="947" spans="1:1" x14ac:dyDescent="0.2">
      <c r="A947"/>
    </row>
    <row r="948" spans="1:1" x14ac:dyDescent="0.2">
      <c r="A948"/>
    </row>
    <row r="949" spans="1:1" x14ac:dyDescent="0.2">
      <c r="A949"/>
    </row>
    <row r="950" spans="1:1" x14ac:dyDescent="0.2">
      <c r="A950"/>
    </row>
    <row r="951" spans="1:1" x14ac:dyDescent="0.2">
      <c r="A951"/>
    </row>
    <row r="952" spans="1:1" x14ac:dyDescent="0.2">
      <c r="A952"/>
    </row>
    <row r="953" spans="1:1" x14ac:dyDescent="0.2">
      <c r="A953"/>
    </row>
    <row r="954" spans="1:1" x14ac:dyDescent="0.2">
      <c r="A954"/>
    </row>
    <row r="955" spans="1:1" x14ac:dyDescent="0.2">
      <c r="A955"/>
    </row>
    <row r="956" spans="1:1" x14ac:dyDescent="0.2">
      <c r="A956"/>
    </row>
    <row r="957" spans="1:1" x14ac:dyDescent="0.2">
      <c r="A957"/>
    </row>
    <row r="958" spans="1:1" x14ac:dyDescent="0.2">
      <c r="A958"/>
    </row>
    <row r="959" spans="1:1" x14ac:dyDescent="0.2">
      <c r="A959"/>
    </row>
    <row r="960" spans="1:1" x14ac:dyDescent="0.2">
      <c r="A960"/>
    </row>
    <row r="961" spans="1:1" x14ac:dyDescent="0.2">
      <c r="A961"/>
    </row>
    <row r="962" spans="1:1" x14ac:dyDescent="0.2">
      <c r="A962"/>
    </row>
    <row r="963" spans="1:1" x14ac:dyDescent="0.2">
      <c r="A963"/>
    </row>
    <row r="964" spans="1:1" x14ac:dyDescent="0.2">
      <c r="A964"/>
    </row>
    <row r="965" spans="1:1" x14ac:dyDescent="0.2">
      <c r="A965"/>
    </row>
    <row r="966" spans="1:1" x14ac:dyDescent="0.2">
      <c r="A966"/>
    </row>
    <row r="967" spans="1:1" x14ac:dyDescent="0.2">
      <c r="A967"/>
    </row>
    <row r="968" spans="1:1" x14ac:dyDescent="0.2">
      <c r="A968"/>
    </row>
    <row r="969" spans="1:1" x14ac:dyDescent="0.2">
      <c r="A969"/>
    </row>
    <row r="970" spans="1:1" x14ac:dyDescent="0.2">
      <c r="A970"/>
    </row>
    <row r="971" spans="1:1" x14ac:dyDescent="0.2">
      <c r="A971"/>
    </row>
    <row r="972" spans="1:1" x14ac:dyDescent="0.2">
      <c r="A972"/>
    </row>
    <row r="973" spans="1:1" x14ac:dyDescent="0.2">
      <c r="A973"/>
    </row>
    <row r="974" spans="1:1" x14ac:dyDescent="0.2">
      <c r="A974"/>
    </row>
    <row r="975" spans="1:1" x14ac:dyDescent="0.2">
      <c r="A975"/>
    </row>
    <row r="976" spans="1:1" x14ac:dyDescent="0.2">
      <c r="A976"/>
    </row>
    <row r="977" spans="1:1" x14ac:dyDescent="0.2">
      <c r="A977"/>
    </row>
    <row r="978" spans="1:1" x14ac:dyDescent="0.2">
      <c r="A978"/>
    </row>
    <row r="979" spans="1:1" x14ac:dyDescent="0.2">
      <c r="A979"/>
    </row>
    <row r="980" spans="1:1" x14ac:dyDescent="0.2">
      <c r="A980"/>
    </row>
    <row r="981" spans="1:1" x14ac:dyDescent="0.2">
      <c r="A981"/>
    </row>
    <row r="982" spans="1:1" x14ac:dyDescent="0.2">
      <c r="A982"/>
    </row>
    <row r="983" spans="1:1" x14ac:dyDescent="0.2">
      <c r="A983"/>
    </row>
    <row r="984" spans="1:1" x14ac:dyDescent="0.2">
      <c r="A984"/>
    </row>
    <row r="985" spans="1:1" x14ac:dyDescent="0.2">
      <c r="A985"/>
    </row>
    <row r="986" spans="1:1" x14ac:dyDescent="0.2">
      <c r="A986"/>
    </row>
    <row r="987" spans="1:1" x14ac:dyDescent="0.2">
      <c r="A987"/>
    </row>
    <row r="988" spans="1:1" x14ac:dyDescent="0.2">
      <c r="A988"/>
    </row>
    <row r="989" spans="1:1" x14ac:dyDescent="0.2">
      <c r="A989"/>
    </row>
    <row r="990" spans="1:1" x14ac:dyDescent="0.2">
      <c r="A990"/>
    </row>
    <row r="991" spans="1:1" x14ac:dyDescent="0.2">
      <c r="A991"/>
    </row>
    <row r="992" spans="1:1" x14ac:dyDescent="0.2">
      <c r="A992"/>
    </row>
    <row r="993" spans="1:1" x14ac:dyDescent="0.2">
      <c r="A993"/>
    </row>
    <row r="994" spans="1:1" x14ac:dyDescent="0.2">
      <c r="A994"/>
    </row>
    <row r="995" spans="1:1" x14ac:dyDescent="0.2">
      <c r="A995"/>
    </row>
    <row r="996" spans="1:1" x14ac:dyDescent="0.2">
      <c r="A996"/>
    </row>
    <row r="997" spans="1:1" x14ac:dyDescent="0.2">
      <c r="A997"/>
    </row>
    <row r="998" spans="1:1" x14ac:dyDescent="0.2">
      <c r="A998"/>
    </row>
    <row r="999" spans="1:1" x14ac:dyDescent="0.2">
      <c r="A999"/>
    </row>
    <row r="1000" spans="1:1" x14ac:dyDescent="0.2">
      <c r="A1000"/>
    </row>
    <row r="1001" spans="1:1" x14ac:dyDescent="0.2">
      <c r="A1001"/>
    </row>
    <row r="1002" spans="1:1" x14ac:dyDescent="0.2">
      <c r="A1002"/>
    </row>
    <row r="1003" spans="1:1" x14ac:dyDescent="0.2">
      <c r="A1003"/>
    </row>
    <row r="1004" spans="1:1" x14ac:dyDescent="0.2">
      <c r="A1004"/>
    </row>
    <row r="1005" spans="1:1" x14ac:dyDescent="0.2">
      <c r="A1005"/>
    </row>
    <row r="1006" spans="1:1" x14ac:dyDescent="0.2">
      <c r="A1006"/>
    </row>
    <row r="1007" spans="1:1" x14ac:dyDescent="0.2">
      <c r="A1007"/>
    </row>
    <row r="1008" spans="1:1" x14ac:dyDescent="0.2">
      <c r="A1008"/>
    </row>
    <row r="1009" spans="1:1" x14ac:dyDescent="0.2">
      <c r="A1009"/>
    </row>
    <row r="1010" spans="1:1" x14ac:dyDescent="0.2">
      <c r="A1010"/>
    </row>
    <row r="1011" spans="1:1" x14ac:dyDescent="0.2">
      <c r="A1011"/>
    </row>
    <row r="1012" spans="1:1" x14ac:dyDescent="0.2">
      <c r="A1012"/>
    </row>
    <row r="1013" spans="1:1" x14ac:dyDescent="0.2">
      <c r="A1013"/>
    </row>
    <row r="1014" spans="1:1" x14ac:dyDescent="0.2">
      <c r="A1014"/>
    </row>
    <row r="1015" spans="1:1" x14ac:dyDescent="0.2">
      <c r="A1015"/>
    </row>
    <row r="1016" spans="1:1" x14ac:dyDescent="0.2">
      <c r="A1016"/>
    </row>
    <row r="1017" spans="1:1" x14ac:dyDescent="0.2">
      <c r="A1017"/>
    </row>
    <row r="1018" spans="1:1" x14ac:dyDescent="0.2">
      <c r="A1018"/>
    </row>
    <row r="1019" spans="1:1" x14ac:dyDescent="0.2">
      <c r="A1019"/>
    </row>
    <row r="1020" spans="1:1" x14ac:dyDescent="0.2">
      <c r="A1020"/>
    </row>
    <row r="1021" spans="1:1" x14ac:dyDescent="0.2">
      <c r="A1021"/>
    </row>
    <row r="1022" spans="1:1" x14ac:dyDescent="0.2">
      <c r="A1022"/>
    </row>
    <row r="1023" spans="1:1" x14ac:dyDescent="0.2">
      <c r="A1023"/>
    </row>
    <row r="1024" spans="1:1" x14ac:dyDescent="0.2">
      <c r="A1024"/>
    </row>
    <row r="1025" spans="1:1" x14ac:dyDescent="0.2">
      <c r="A1025"/>
    </row>
    <row r="1026" spans="1:1" x14ac:dyDescent="0.2">
      <c r="A1026"/>
    </row>
    <row r="1027" spans="1:1" x14ac:dyDescent="0.2">
      <c r="A1027"/>
    </row>
    <row r="1028" spans="1:1" x14ac:dyDescent="0.2">
      <c r="A1028"/>
    </row>
    <row r="1029" spans="1:1" x14ac:dyDescent="0.2">
      <c r="A1029"/>
    </row>
    <row r="1030" spans="1:1" x14ac:dyDescent="0.2">
      <c r="A1030"/>
    </row>
    <row r="1031" spans="1:1" x14ac:dyDescent="0.2">
      <c r="A1031"/>
    </row>
    <row r="1032" spans="1:1" x14ac:dyDescent="0.2">
      <c r="A1032"/>
    </row>
    <row r="1033" spans="1:1" x14ac:dyDescent="0.2">
      <c r="A1033"/>
    </row>
    <row r="1034" spans="1:1" x14ac:dyDescent="0.2">
      <c r="A1034"/>
    </row>
    <row r="1035" spans="1:1" x14ac:dyDescent="0.2">
      <c r="A1035"/>
    </row>
    <row r="1036" spans="1:1" x14ac:dyDescent="0.2">
      <c r="A1036"/>
    </row>
    <row r="1037" spans="1:1" x14ac:dyDescent="0.2">
      <c r="A1037"/>
    </row>
    <row r="1038" spans="1:1" x14ac:dyDescent="0.2">
      <c r="A1038"/>
    </row>
    <row r="1039" spans="1:1" x14ac:dyDescent="0.2">
      <c r="A1039"/>
    </row>
    <row r="1040" spans="1:1" x14ac:dyDescent="0.2">
      <c r="A1040"/>
    </row>
    <row r="1041" spans="1:1" x14ac:dyDescent="0.2">
      <c r="A1041"/>
    </row>
    <row r="1042" spans="1:1" x14ac:dyDescent="0.2">
      <c r="A1042"/>
    </row>
    <row r="1043" spans="1:1" x14ac:dyDescent="0.2">
      <c r="A1043"/>
    </row>
    <row r="1044" spans="1:1" x14ac:dyDescent="0.2">
      <c r="A1044"/>
    </row>
    <row r="1045" spans="1:1" x14ac:dyDescent="0.2">
      <c r="A1045"/>
    </row>
    <row r="1046" spans="1:1" x14ac:dyDescent="0.2">
      <c r="A1046"/>
    </row>
    <row r="1047" spans="1:1" x14ac:dyDescent="0.2">
      <c r="A1047"/>
    </row>
    <row r="1048" spans="1:1" x14ac:dyDescent="0.2">
      <c r="A1048"/>
    </row>
    <row r="1049" spans="1:1" x14ac:dyDescent="0.2">
      <c r="A1049"/>
    </row>
    <row r="1050" spans="1:1" x14ac:dyDescent="0.2">
      <c r="A1050"/>
    </row>
    <row r="1051" spans="1:1" x14ac:dyDescent="0.2">
      <c r="A1051"/>
    </row>
    <row r="1052" spans="1:1" x14ac:dyDescent="0.2">
      <c r="A1052"/>
    </row>
    <row r="1053" spans="1:1" x14ac:dyDescent="0.2">
      <c r="A1053"/>
    </row>
    <row r="1054" spans="1:1" x14ac:dyDescent="0.2">
      <c r="A1054"/>
    </row>
    <row r="1055" spans="1:1" x14ac:dyDescent="0.2">
      <c r="A1055"/>
    </row>
    <row r="1056" spans="1:1" x14ac:dyDescent="0.2">
      <c r="A1056"/>
    </row>
    <row r="1057" spans="1:1" x14ac:dyDescent="0.2">
      <c r="A1057"/>
    </row>
    <row r="1058" spans="1:1" x14ac:dyDescent="0.2">
      <c r="A1058"/>
    </row>
    <row r="1059" spans="1:1" x14ac:dyDescent="0.2">
      <c r="A1059"/>
    </row>
    <row r="1060" spans="1:1" x14ac:dyDescent="0.2">
      <c r="A1060"/>
    </row>
    <row r="1061" spans="1:1" x14ac:dyDescent="0.2">
      <c r="A1061"/>
    </row>
    <row r="1062" spans="1:1" x14ac:dyDescent="0.2">
      <c r="A1062"/>
    </row>
    <row r="1063" spans="1:1" x14ac:dyDescent="0.2">
      <c r="A1063"/>
    </row>
    <row r="1064" spans="1:1" x14ac:dyDescent="0.2">
      <c r="A1064"/>
    </row>
    <row r="1065" spans="1:1" x14ac:dyDescent="0.2">
      <c r="A1065"/>
    </row>
    <row r="1066" spans="1:1" x14ac:dyDescent="0.2">
      <c r="A1066"/>
    </row>
    <row r="1067" spans="1:1" x14ac:dyDescent="0.2">
      <c r="A1067"/>
    </row>
    <row r="1068" spans="1:1" x14ac:dyDescent="0.2">
      <c r="A1068"/>
    </row>
    <row r="1069" spans="1:1" x14ac:dyDescent="0.2">
      <c r="A1069"/>
    </row>
    <row r="1070" spans="1:1" x14ac:dyDescent="0.2">
      <c r="A1070"/>
    </row>
    <row r="1071" spans="1:1" x14ac:dyDescent="0.2">
      <c r="A1071"/>
    </row>
    <row r="1072" spans="1:1" x14ac:dyDescent="0.2">
      <c r="A1072"/>
    </row>
    <row r="1073" spans="1:1" x14ac:dyDescent="0.2">
      <c r="A1073"/>
    </row>
    <row r="1074" spans="1:1" x14ac:dyDescent="0.2">
      <c r="A1074"/>
    </row>
    <row r="1075" spans="1:1" x14ac:dyDescent="0.2">
      <c r="A1075"/>
    </row>
    <row r="1076" spans="1:1" x14ac:dyDescent="0.2">
      <c r="A1076"/>
    </row>
    <row r="1077" spans="1:1" x14ac:dyDescent="0.2">
      <c r="A1077"/>
    </row>
    <row r="1078" spans="1:1" x14ac:dyDescent="0.2">
      <c r="A1078"/>
    </row>
    <row r="1079" spans="1:1" x14ac:dyDescent="0.2">
      <c r="A1079"/>
    </row>
    <row r="1080" spans="1:1" x14ac:dyDescent="0.2">
      <c r="A1080"/>
    </row>
    <row r="1081" spans="1:1" x14ac:dyDescent="0.2">
      <c r="A1081"/>
    </row>
    <row r="1082" spans="1:1" x14ac:dyDescent="0.2">
      <c r="A1082"/>
    </row>
    <row r="1083" spans="1:1" x14ac:dyDescent="0.2">
      <c r="A1083"/>
    </row>
    <row r="1084" spans="1:1" x14ac:dyDescent="0.2">
      <c r="A1084"/>
    </row>
    <row r="1085" spans="1:1" x14ac:dyDescent="0.2">
      <c r="A1085"/>
    </row>
    <row r="1086" spans="1:1" x14ac:dyDescent="0.2">
      <c r="A1086"/>
    </row>
    <row r="1087" spans="1:1" x14ac:dyDescent="0.2">
      <c r="A1087"/>
    </row>
    <row r="1088" spans="1:1" x14ac:dyDescent="0.2">
      <c r="A1088"/>
    </row>
    <row r="1089" spans="1:1" x14ac:dyDescent="0.2">
      <c r="A1089"/>
    </row>
    <row r="1090" spans="1:1" x14ac:dyDescent="0.2">
      <c r="A1090"/>
    </row>
    <row r="1091" spans="1:1" x14ac:dyDescent="0.2">
      <c r="A1091"/>
    </row>
    <row r="1092" spans="1:1" x14ac:dyDescent="0.2">
      <c r="A1092"/>
    </row>
    <row r="1093" spans="1:1" x14ac:dyDescent="0.2">
      <c r="A1093"/>
    </row>
    <row r="1094" spans="1:1" x14ac:dyDescent="0.2">
      <c r="A1094"/>
    </row>
    <row r="1095" spans="1:1" x14ac:dyDescent="0.2">
      <c r="A1095"/>
    </row>
    <row r="1096" spans="1:1" x14ac:dyDescent="0.2">
      <c r="A1096"/>
    </row>
    <row r="1097" spans="1:1" x14ac:dyDescent="0.2">
      <c r="A1097"/>
    </row>
    <row r="1098" spans="1:1" x14ac:dyDescent="0.2">
      <c r="A1098"/>
    </row>
    <row r="1099" spans="1:1" x14ac:dyDescent="0.2">
      <c r="A1099"/>
    </row>
    <row r="1100" spans="1:1" x14ac:dyDescent="0.2">
      <c r="A1100"/>
    </row>
    <row r="1101" spans="1:1" x14ac:dyDescent="0.2">
      <c r="A1101"/>
    </row>
    <row r="1102" spans="1:1" x14ac:dyDescent="0.2">
      <c r="A1102"/>
    </row>
    <row r="1103" spans="1:1" x14ac:dyDescent="0.2">
      <c r="A1103"/>
    </row>
    <row r="1104" spans="1:1" x14ac:dyDescent="0.2">
      <c r="A1104"/>
    </row>
    <row r="1105" spans="1:1" x14ac:dyDescent="0.2">
      <c r="A1105"/>
    </row>
    <row r="1106" spans="1:1" x14ac:dyDescent="0.2">
      <c r="A1106"/>
    </row>
    <row r="1107" spans="1:1" x14ac:dyDescent="0.2">
      <c r="A1107"/>
    </row>
    <row r="1108" spans="1:1" x14ac:dyDescent="0.2">
      <c r="A1108"/>
    </row>
    <row r="1109" spans="1:1" x14ac:dyDescent="0.2">
      <c r="A1109"/>
    </row>
    <row r="1110" spans="1:1" x14ac:dyDescent="0.2">
      <c r="A1110"/>
    </row>
    <row r="1111" spans="1:1" x14ac:dyDescent="0.2">
      <c r="A1111"/>
    </row>
    <row r="1112" spans="1:1" x14ac:dyDescent="0.2">
      <c r="A1112"/>
    </row>
    <row r="1113" spans="1:1" x14ac:dyDescent="0.2">
      <c r="A1113"/>
    </row>
    <row r="1114" spans="1:1" x14ac:dyDescent="0.2">
      <c r="A1114"/>
    </row>
    <row r="1115" spans="1:1" x14ac:dyDescent="0.2">
      <c r="A1115"/>
    </row>
    <row r="1116" spans="1:1" x14ac:dyDescent="0.2">
      <c r="A1116"/>
    </row>
    <row r="1117" spans="1:1" x14ac:dyDescent="0.2">
      <c r="A1117"/>
    </row>
    <row r="1118" spans="1:1" x14ac:dyDescent="0.2">
      <c r="A1118"/>
    </row>
    <row r="1119" spans="1:1" x14ac:dyDescent="0.2">
      <c r="A1119"/>
    </row>
    <row r="1120" spans="1:1" x14ac:dyDescent="0.2">
      <c r="A1120"/>
    </row>
    <row r="1121" spans="1:1" x14ac:dyDescent="0.2">
      <c r="A1121"/>
    </row>
    <row r="1122" spans="1:1" x14ac:dyDescent="0.2">
      <c r="A1122"/>
    </row>
    <row r="1123" spans="1:1" x14ac:dyDescent="0.2">
      <c r="A1123"/>
    </row>
    <row r="1124" spans="1:1" x14ac:dyDescent="0.2">
      <c r="A1124"/>
    </row>
    <row r="1125" spans="1:1" x14ac:dyDescent="0.2">
      <c r="A1125"/>
    </row>
    <row r="1126" spans="1:1" x14ac:dyDescent="0.2">
      <c r="A1126"/>
    </row>
    <row r="1127" spans="1:1" x14ac:dyDescent="0.2">
      <c r="A1127"/>
    </row>
    <row r="1128" spans="1:1" x14ac:dyDescent="0.2">
      <c r="A1128"/>
    </row>
    <row r="1129" spans="1:1" x14ac:dyDescent="0.2">
      <c r="A1129"/>
    </row>
    <row r="1130" spans="1:1" x14ac:dyDescent="0.2">
      <c r="A1130"/>
    </row>
    <row r="1131" spans="1:1" x14ac:dyDescent="0.2">
      <c r="A1131"/>
    </row>
    <row r="1132" spans="1:1" x14ac:dyDescent="0.2">
      <c r="A1132"/>
    </row>
    <row r="1133" spans="1:1" x14ac:dyDescent="0.2">
      <c r="A1133"/>
    </row>
    <row r="1134" spans="1:1" x14ac:dyDescent="0.2">
      <c r="A1134"/>
    </row>
    <row r="1135" spans="1:1" x14ac:dyDescent="0.2">
      <c r="A1135"/>
    </row>
    <row r="1136" spans="1:1" x14ac:dyDescent="0.2">
      <c r="A1136"/>
    </row>
    <row r="1137" spans="1:1" x14ac:dyDescent="0.2">
      <c r="A1137"/>
    </row>
    <row r="1138" spans="1:1" x14ac:dyDescent="0.2">
      <c r="A1138"/>
    </row>
    <row r="1139" spans="1:1" x14ac:dyDescent="0.2">
      <c r="A1139"/>
    </row>
    <row r="1140" spans="1:1" x14ac:dyDescent="0.2">
      <c r="A1140"/>
    </row>
    <row r="1141" spans="1:1" x14ac:dyDescent="0.2">
      <c r="A1141"/>
    </row>
    <row r="1142" spans="1:1" x14ac:dyDescent="0.2">
      <c r="A1142"/>
    </row>
    <row r="1143" spans="1:1" x14ac:dyDescent="0.2">
      <c r="A1143"/>
    </row>
    <row r="1144" spans="1:1" x14ac:dyDescent="0.2">
      <c r="A1144"/>
    </row>
  </sheetData>
  <mergeCells count="7">
    <mergeCell ref="B6:C6"/>
    <mergeCell ref="B7:C7"/>
    <mergeCell ref="A10:C10"/>
    <mergeCell ref="B1:C1"/>
    <mergeCell ref="B2:C2"/>
    <mergeCell ref="B3:C3"/>
    <mergeCell ref="B4:C4"/>
  </mergeCells>
  <phoneticPr fontId="2" type="noConversion"/>
  <pageMargins left="0.17" right="0.17" top="0.24" bottom="0.28000000000000003" header="0.17" footer="0.17"/>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6"/>
  <sheetViews>
    <sheetView showZeros="0" workbookViewId="0">
      <selection activeCell="A9" sqref="A9"/>
    </sheetView>
  </sheetViews>
  <sheetFormatPr baseColWidth="10" defaultRowHeight="12.75" x14ac:dyDescent="0.2"/>
  <cols>
    <col min="1" max="1" width="46.7109375" style="34" customWidth="1"/>
    <col min="2" max="4" width="15.7109375" style="51" customWidth="1"/>
  </cols>
  <sheetData>
    <row r="1" spans="1:14" s="84" customFormat="1" ht="11.25" x14ac:dyDescent="0.2">
      <c r="A1" s="176" t="s">
        <v>1058</v>
      </c>
      <c r="B1" s="265" t="s">
        <v>21</v>
      </c>
      <c r="C1" s="265"/>
      <c r="D1" s="265"/>
      <c r="E1" s="83"/>
    </row>
    <row r="2" spans="1:14" s="84" customFormat="1" ht="12.75" customHeight="1" x14ac:dyDescent="0.2">
      <c r="A2" s="176"/>
      <c r="B2" s="266">
        <f>Entreprises!B2</f>
        <v>1266</v>
      </c>
      <c r="C2" s="266"/>
      <c r="D2" s="266"/>
      <c r="E2" s="83"/>
    </row>
    <row r="3" spans="1:14" s="84" customFormat="1" ht="12.75" customHeight="1" x14ac:dyDescent="0.2">
      <c r="A3" s="176"/>
      <c r="B3" s="266" t="str">
        <f>Entreprises!B3</f>
        <v xml:space="preserve">Restauration de collectivités </v>
      </c>
      <c r="C3" s="266"/>
      <c r="D3" s="266"/>
      <c r="E3" s="83"/>
    </row>
    <row r="4" spans="1:14" s="6" customFormat="1" ht="12.75" customHeight="1" x14ac:dyDescent="0.2">
      <c r="A4" s="76" t="s">
        <v>1059</v>
      </c>
      <c r="B4" s="262" t="s">
        <v>1060</v>
      </c>
      <c r="C4" s="262"/>
      <c r="D4" s="262"/>
      <c r="E4" s="77"/>
      <c r="F4" s="77"/>
      <c r="G4" s="77"/>
      <c r="H4" s="77"/>
      <c r="I4" s="77"/>
      <c r="J4" s="77"/>
      <c r="K4" s="77"/>
      <c r="L4" s="77"/>
      <c r="M4" s="77"/>
      <c r="N4" s="77"/>
    </row>
    <row r="5" spans="1:14" s="6" customFormat="1" ht="12.75" customHeight="1" x14ac:dyDescent="0.2">
      <c r="A5" s="76" t="s">
        <v>1061</v>
      </c>
      <c r="B5" s="78"/>
      <c r="C5" s="79"/>
      <c r="D5" s="78"/>
      <c r="E5" s="77"/>
      <c r="F5" s="77"/>
      <c r="G5" s="77"/>
      <c r="H5" s="77"/>
      <c r="I5" s="77"/>
      <c r="J5" s="77"/>
      <c r="K5" s="77"/>
      <c r="L5" s="77"/>
      <c r="M5" s="77"/>
      <c r="N5" s="77"/>
    </row>
    <row r="6" spans="1:14" s="6" customFormat="1" ht="12.75" customHeight="1" x14ac:dyDescent="0.2">
      <c r="A6" s="76" t="s">
        <v>1042</v>
      </c>
      <c r="B6" s="261" t="s">
        <v>1088</v>
      </c>
      <c r="C6" s="262"/>
      <c r="D6" s="262"/>
      <c r="E6" s="77"/>
      <c r="F6" s="77"/>
      <c r="G6" s="77"/>
      <c r="H6" s="77"/>
      <c r="I6" s="77"/>
      <c r="J6" s="80"/>
      <c r="K6" s="80"/>
      <c r="L6" s="77"/>
      <c r="M6" s="77"/>
      <c r="N6" s="77"/>
    </row>
    <row r="7" spans="1:14" s="6" customFormat="1" ht="12.75" customHeight="1" x14ac:dyDescent="0.2">
      <c r="A7" s="81" t="s">
        <v>1043</v>
      </c>
      <c r="B7" s="263" t="s">
        <v>1089</v>
      </c>
      <c r="C7" s="260"/>
      <c r="D7" s="260"/>
      <c r="E7" s="75"/>
      <c r="F7" s="75"/>
      <c r="G7" s="75"/>
      <c r="H7" s="75"/>
      <c r="I7" s="75"/>
      <c r="J7" s="75"/>
      <c r="K7" s="75"/>
      <c r="L7" s="82"/>
      <c r="M7" s="82"/>
      <c r="N7" s="82"/>
    </row>
    <row r="8" spans="1:14" x14ac:dyDescent="0.2">
      <c r="A8" s="39"/>
      <c r="E8" s="34"/>
    </row>
    <row r="9" spans="1:14" x14ac:dyDescent="0.2">
      <c r="A9" s="39"/>
    </row>
    <row r="10" spans="1:14" s="15" customFormat="1" ht="45" x14ac:dyDescent="0.2">
      <c r="A10" s="115" t="s">
        <v>22</v>
      </c>
      <c r="B10" s="179" t="s">
        <v>88</v>
      </c>
      <c r="C10" s="179" t="s">
        <v>89</v>
      </c>
      <c r="D10" s="180" t="s">
        <v>885</v>
      </c>
    </row>
    <row r="11" spans="1:14" s="3" customFormat="1" ht="11.25" x14ac:dyDescent="0.2">
      <c r="A11" s="209" t="s">
        <v>1096</v>
      </c>
      <c r="B11" s="170">
        <f>Emploi!B11</f>
        <v>93800</v>
      </c>
      <c r="C11" s="170">
        <f>Emploi!C11</f>
        <v>1303700</v>
      </c>
      <c r="D11" s="170">
        <f>Emploi!D11</f>
        <v>18876300</v>
      </c>
    </row>
    <row r="12" spans="1:14" s="3" customFormat="1" ht="11.25" x14ac:dyDescent="0.2">
      <c r="A12" s="239" t="s">
        <v>1095</v>
      </c>
      <c r="B12" s="171">
        <f>Emploi!B12</f>
        <v>79600</v>
      </c>
      <c r="C12" s="171">
        <f>Emploi!C12</f>
        <v>1110300</v>
      </c>
      <c r="D12" s="171">
        <f>Emploi!D12</f>
        <v>16427000</v>
      </c>
    </row>
    <row r="13" spans="1:14" s="3" customFormat="1" ht="11.25" x14ac:dyDescent="0.2">
      <c r="A13" s="190" t="s">
        <v>83</v>
      </c>
      <c r="B13" s="172">
        <f>Entreprises!B10</f>
        <v>960</v>
      </c>
      <c r="C13" s="172">
        <f>Entreprises!D10</f>
        <v>171700</v>
      </c>
      <c r="D13" s="172">
        <f>Entreprises!E10</f>
        <v>1764190</v>
      </c>
    </row>
    <row r="14" spans="1:14" s="3" customFormat="1" ht="11.25" x14ac:dyDescent="0.2">
      <c r="A14" s="21"/>
      <c r="B14" s="53"/>
      <c r="C14" s="53"/>
      <c r="D14" s="53"/>
    </row>
    <row r="15" spans="1:14" ht="45" x14ac:dyDescent="0.2">
      <c r="A15" s="116" t="s">
        <v>23</v>
      </c>
      <c r="B15" s="179" t="s">
        <v>88</v>
      </c>
      <c r="C15" s="179" t="s">
        <v>89</v>
      </c>
      <c r="D15" s="180" t="s">
        <v>885</v>
      </c>
    </row>
    <row r="16" spans="1:14" s="7" customFormat="1" x14ac:dyDescent="0.2">
      <c r="A16" s="191" t="s">
        <v>147</v>
      </c>
      <c r="B16" s="169">
        <f>Emploi!B16</f>
        <v>12.247</v>
      </c>
      <c r="C16" s="169">
        <f>Emploi!C16</f>
        <v>41.078000000000003</v>
      </c>
      <c r="D16" s="169">
        <f>Emploi!D16</f>
        <v>24.838999999999999</v>
      </c>
    </row>
    <row r="17" spans="1:4" s="7" customFormat="1" x14ac:dyDescent="0.2">
      <c r="A17" s="189" t="s">
        <v>91</v>
      </c>
      <c r="B17" s="122">
        <f>Emploi!B18</f>
        <v>38.947000000000003</v>
      </c>
      <c r="C17" s="122">
        <f>Emploi!C18</f>
        <v>18.943999999999999</v>
      </c>
      <c r="D17" s="122">
        <f>Emploi!D18</f>
        <v>27.859000000000002</v>
      </c>
    </row>
    <row r="18" spans="1:4" s="7" customFormat="1" x14ac:dyDescent="0.2">
      <c r="A18" s="189" t="s">
        <v>139</v>
      </c>
      <c r="B18" s="122">
        <f>Emploi!B23</f>
        <v>52.860999999999997</v>
      </c>
      <c r="C18" s="122">
        <f>Emploi!C23</f>
        <v>46.237000000000002</v>
      </c>
      <c r="D18" s="122">
        <f>Emploi!D23</f>
        <v>45.268000000000001</v>
      </c>
    </row>
    <row r="19" spans="1:4" s="7" customFormat="1" x14ac:dyDescent="0.2">
      <c r="A19" s="189" t="s">
        <v>141</v>
      </c>
      <c r="B19" s="122">
        <f>Emploi!B25</f>
        <v>6.46</v>
      </c>
      <c r="C19" s="122">
        <f>Emploi!C25</f>
        <v>8.1389999999999993</v>
      </c>
      <c r="D19" s="122">
        <f>Emploi!D25</f>
        <v>20.972999999999999</v>
      </c>
    </row>
    <row r="20" spans="1:4" s="7" customFormat="1" x14ac:dyDescent="0.2">
      <c r="A20" s="189" t="s">
        <v>142</v>
      </c>
      <c r="B20" s="122">
        <f>Emploi!B26</f>
        <v>21.657</v>
      </c>
      <c r="C20" s="122">
        <f>Emploi!C26</f>
        <v>9.6010000000000009</v>
      </c>
      <c r="D20" s="122">
        <f>Emploi!D26</f>
        <v>20.056000000000001</v>
      </c>
    </row>
    <row r="21" spans="1:4" s="7" customFormat="1" x14ac:dyDescent="0.2">
      <c r="A21" s="189" t="s">
        <v>143</v>
      </c>
      <c r="B21" s="122">
        <f>Emploi!B27</f>
        <v>49.023000000000003</v>
      </c>
      <c r="C21" s="122">
        <f>Emploi!C27</f>
        <v>67.369</v>
      </c>
      <c r="D21" s="122">
        <f>Emploi!D27</f>
        <v>31.59</v>
      </c>
    </row>
    <row r="22" spans="1:4" s="7" customFormat="1" x14ac:dyDescent="0.2">
      <c r="A22" s="190" t="s">
        <v>144</v>
      </c>
      <c r="B22" s="168">
        <f>Emploi!B28</f>
        <v>22.86</v>
      </c>
      <c r="C22" s="168">
        <f>Emploi!C28</f>
        <v>14.89</v>
      </c>
      <c r="D22" s="168">
        <f>Emploi!D28</f>
        <v>27.38</v>
      </c>
    </row>
    <row r="23" spans="1:4" s="7" customFormat="1" x14ac:dyDescent="0.2">
      <c r="A23" s="21"/>
      <c r="B23" s="56"/>
      <c r="C23" s="56"/>
      <c r="D23" s="56"/>
    </row>
    <row r="24" spans="1:4" ht="45" x14ac:dyDescent="0.2">
      <c r="A24" s="116" t="s">
        <v>24</v>
      </c>
      <c r="B24" s="179" t="s">
        <v>88</v>
      </c>
      <c r="C24" s="179" t="s">
        <v>89</v>
      </c>
      <c r="D24" s="180" t="s">
        <v>885</v>
      </c>
    </row>
    <row r="25" spans="1:4" x14ac:dyDescent="0.2">
      <c r="A25" s="189" t="s">
        <v>92</v>
      </c>
      <c r="B25" s="122">
        <f>Emploi!B39</f>
        <v>23.411223</v>
      </c>
      <c r="C25" s="122">
        <f>Emploi!C39</f>
        <v>31.204988000000004</v>
      </c>
      <c r="D25" s="122">
        <f>Emploi!D39</f>
        <v>19.893674000000001</v>
      </c>
    </row>
    <row r="26" spans="1:4" x14ac:dyDescent="0.2">
      <c r="A26" s="190" t="s">
        <v>84</v>
      </c>
      <c r="B26" s="168">
        <f>Emploi!B62</f>
        <v>4.9457760000000004</v>
      </c>
      <c r="C26" s="168">
        <f>Emploi!C62</f>
        <v>13.608606999999999</v>
      </c>
      <c r="D26" s="168">
        <f>Emploi!D62</f>
        <v>7.9675039999999999</v>
      </c>
    </row>
    <row r="27" spans="1:4" x14ac:dyDescent="0.2">
      <c r="A27" s="21"/>
      <c r="B27" s="53"/>
      <c r="C27" s="53"/>
      <c r="D27" s="53"/>
    </row>
    <row r="28" spans="1:4" ht="45" x14ac:dyDescent="0.2">
      <c r="A28" s="116" t="s">
        <v>85</v>
      </c>
      <c r="B28" s="179" t="s">
        <v>88</v>
      </c>
      <c r="C28" s="179" t="s">
        <v>89</v>
      </c>
      <c r="D28" s="180" t="s">
        <v>885</v>
      </c>
    </row>
    <row r="29" spans="1:4" s="7" customFormat="1" x14ac:dyDescent="0.2">
      <c r="A29" s="191" t="s">
        <v>86</v>
      </c>
      <c r="B29" s="120">
        <f>Salaires!B11</f>
        <v>2080</v>
      </c>
      <c r="C29" s="120">
        <f>Salaires!C11</f>
        <v>1970</v>
      </c>
      <c r="D29" s="120">
        <f>Salaires!D11</f>
        <v>2670</v>
      </c>
    </row>
    <row r="30" spans="1:4" s="7" customFormat="1" x14ac:dyDescent="0.2">
      <c r="A30" s="189" t="s">
        <v>1018</v>
      </c>
      <c r="B30" s="121">
        <f>Salaires!B31</f>
        <v>-13.88886218</v>
      </c>
      <c r="C30" s="121">
        <f>Salaires!C31</f>
        <v>-6.9699315830000002</v>
      </c>
      <c r="D30" s="121">
        <f>Salaires!D31</f>
        <v>-15.244614</v>
      </c>
    </row>
    <row r="31" spans="1:4" x14ac:dyDescent="0.2">
      <c r="A31" s="189" t="s">
        <v>1019</v>
      </c>
      <c r="B31" s="122"/>
      <c r="C31" s="122"/>
      <c r="D31" s="122"/>
    </row>
    <row r="32" spans="1:4" s="2" customFormat="1" x14ac:dyDescent="0.2">
      <c r="A32" s="210" t="s">
        <v>898</v>
      </c>
      <c r="B32" s="123">
        <f>Salaires!B50</f>
        <v>2.8</v>
      </c>
      <c r="C32" s="123">
        <f>Salaires!C50</f>
        <v>5.9</v>
      </c>
      <c r="D32" s="123">
        <f>Salaires!D50</f>
        <v>4.9000000000000004</v>
      </c>
    </row>
    <row r="33" spans="1:4" s="2" customFormat="1" x14ac:dyDescent="0.2">
      <c r="A33" s="211" t="s">
        <v>899</v>
      </c>
      <c r="B33" s="124">
        <f>Salaires!B59+Salaires!B60+Salaires!B61</f>
        <v>3.9000000000000026</v>
      </c>
      <c r="C33" s="124">
        <f>Salaires!C59+Salaires!C60+Salaires!C61</f>
        <v>2.9999999999999969</v>
      </c>
      <c r="D33" s="124">
        <f>Salaires!D59+Salaires!D60+Salaires!D61</f>
        <v>12.400000000000011</v>
      </c>
    </row>
    <row r="34" spans="1:4" s="22" customFormat="1" ht="9" x14ac:dyDescent="0.15">
      <c r="A34" s="42"/>
      <c r="B34" s="52"/>
      <c r="C34" s="52"/>
      <c r="D34" s="52"/>
    </row>
    <row r="35" spans="1:4" s="22" customFormat="1" ht="9" x14ac:dyDescent="0.15">
      <c r="A35" s="23" t="s">
        <v>1021</v>
      </c>
      <c r="B35" s="52"/>
      <c r="C35" s="52"/>
      <c r="D35" s="52"/>
    </row>
    <row r="36" spans="1:4" s="22" customFormat="1" ht="9" x14ac:dyDescent="0.15">
      <c r="A36" s="23" t="s">
        <v>1020</v>
      </c>
      <c r="B36" s="52"/>
      <c r="C36" s="52"/>
      <c r="D36" s="52"/>
    </row>
  </sheetData>
  <mergeCells count="6">
    <mergeCell ref="B6:D6"/>
    <mergeCell ref="B7:D7"/>
    <mergeCell ref="B1:D1"/>
    <mergeCell ref="B2:D2"/>
    <mergeCell ref="B3:D3"/>
    <mergeCell ref="B4:D4"/>
  </mergeCells>
  <phoneticPr fontId="2" type="noConversion"/>
  <pageMargins left="0.26" right="0.26" top="0.63" bottom="0.32" header="0.24" footer="0.17"/>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8"/>
  <sheetViews>
    <sheetView workbookViewId="0">
      <selection activeCell="B8" sqref="B8"/>
    </sheetView>
  </sheetViews>
  <sheetFormatPr baseColWidth="10" defaultRowHeight="12.75" x14ac:dyDescent="0.2"/>
  <cols>
    <col min="1" max="1" width="10.42578125" style="39" customWidth="1"/>
    <col min="2" max="2" width="64.28515625" style="39" customWidth="1"/>
    <col min="3" max="3" width="15.5703125" style="61" customWidth="1"/>
    <col min="4" max="4" width="15.5703125" style="51" customWidth="1"/>
  </cols>
  <sheetData>
    <row r="1" spans="1:14" s="84" customFormat="1" ht="11.25" x14ac:dyDescent="0.2">
      <c r="A1" s="176" t="s">
        <v>1058</v>
      </c>
      <c r="B1" s="265" t="s">
        <v>25</v>
      </c>
      <c r="C1" s="265"/>
      <c r="D1" s="265"/>
      <c r="E1" s="83"/>
    </row>
    <row r="2" spans="1:14" s="84" customFormat="1" ht="12.75" customHeight="1" x14ac:dyDescent="0.2">
      <c r="A2" s="176"/>
      <c r="B2" s="266">
        <f>Entreprises!B2</f>
        <v>1266</v>
      </c>
      <c r="C2" s="266"/>
      <c r="D2" s="266"/>
      <c r="E2" s="83"/>
    </row>
    <row r="3" spans="1:14" s="84" customFormat="1" ht="12.75" customHeight="1" x14ac:dyDescent="0.2">
      <c r="A3" s="176"/>
      <c r="B3" s="266" t="str">
        <f>Entreprises!B3</f>
        <v xml:space="preserve">Restauration de collectivités </v>
      </c>
      <c r="C3" s="266"/>
      <c r="D3" s="266"/>
      <c r="E3" s="83"/>
    </row>
    <row r="4" spans="1:14" s="6" customFormat="1" ht="12.75" customHeight="1" x14ac:dyDescent="0.2">
      <c r="A4" s="76" t="s">
        <v>1059</v>
      </c>
      <c r="B4" s="262" t="s">
        <v>1060</v>
      </c>
      <c r="C4" s="262"/>
      <c r="D4" s="262"/>
      <c r="E4" s="77"/>
      <c r="F4" s="77"/>
      <c r="G4" s="77"/>
      <c r="H4" s="77"/>
      <c r="I4" s="77"/>
      <c r="J4" s="77"/>
      <c r="K4" s="77"/>
      <c r="L4" s="77"/>
      <c r="M4" s="77"/>
      <c r="N4" s="77"/>
    </row>
    <row r="5" spans="1:14" s="6" customFormat="1" ht="12.75" customHeight="1" x14ac:dyDescent="0.2">
      <c r="A5" s="76" t="s">
        <v>1061</v>
      </c>
      <c r="B5" s="78"/>
      <c r="C5" s="79"/>
      <c r="D5" s="78"/>
      <c r="E5" s="77"/>
      <c r="F5" s="77"/>
      <c r="G5" s="77"/>
      <c r="H5" s="77"/>
      <c r="I5" s="77"/>
      <c r="J5" s="77"/>
      <c r="K5" s="77"/>
      <c r="L5" s="77"/>
      <c r="M5" s="77"/>
      <c r="N5" s="77"/>
    </row>
    <row r="6" spans="1:14" s="6" customFormat="1" ht="12.75" customHeight="1" x14ac:dyDescent="0.2">
      <c r="A6" s="76" t="s">
        <v>1042</v>
      </c>
      <c r="B6" s="261" t="s">
        <v>1088</v>
      </c>
      <c r="C6" s="262"/>
      <c r="D6" s="262"/>
      <c r="E6" s="77"/>
      <c r="F6" s="77"/>
      <c r="G6" s="77"/>
      <c r="H6" s="77"/>
      <c r="I6" s="77"/>
      <c r="J6" s="80"/>
      <c r="K6" s="80"/>
      <c r="L6" s="77"/>
      <c r="M6" s="77"/>
      <c r="N6" s="77"/>
    </row>
    <row r="7" spans="1:14" s="6" customFormat="1" ht="12.75" customHeight="1" x14ac:dyDescent="0.2">
      <c r="A7" s="81" t="s">
        <v>1043</v>
      </c>
      <c r="B7" s="263" t="s">
        <v>1089</v>
      </c>
      <c r="C7" s="260"/>
      <c r="D7" s="260"/>
      <c r="E7" s="75"/>
      <c r="F7" s="75"/>
      <c r="G7" s="75"/>
      <c r="H7" s="75"/>
      <c r="I7" s="75"/>
      <c r="J7" s="75"/>
      <c r="K7" s="75"/>
      <c r="L7" s="82"/>
      <c r="M7" s="82"/>
      <c r="N7" s="82"/>
    </row>
    <row r="8" spans="1:14" x14ac:dyDescent="0.2">
      <c r="B8" s="51"/>
      <c r="C8" s="51"/>
      <c r="E8" s="34"/>
    </row>
    <row r="10" spans="1:14" s="8" customFormat="1" ht="44.25" customHeight="1" x14ac:dyDescent="0.2">
      <c r="A10" s="267" t="s">
        <v>1097</v>
      </c>
      <c r="B10" s="268"/>
      <c r="C10" s="236" t="s">
        <v>163</v>
      </c>
      <c r="D10" s="237" t="s">
        <v>162</v>
      </c>
    </row>
    <row r="11" spans="1:14" s="8" customFormat="1" ht="12" x14ac:dyDescent="0.2">
      <c r="A11" s="212"/>
      <c r="B11" s="213" t="s">
        <v>118</v>
      </c>
      <c r="C11" s="125">
        <f>C12</f>
        <v>0</v>
      </c>
      <c r="D11" s="125">
        <f>IF('Tab1'!B6&gt;0,'Tab1'!B6+0,"")</f>
        <v>0</v>
      </c>
    </row>
    <row r="12" spans="1:14" s="10" customFormat="1" ht="12" x14ac:dyDescent="0.2">
      <c r="A12" s="214" t="s">
        <v>96</v>
      </c>
      <c r="B12" s="214" t="s">
        <v>119</v>
      </c>
      <c r="C12" s="126">
        <f>IF('Tab1'!B10&gt;0,'Tab1'!B10+0,"")</f>
        <v>0</v>
      </c>
      <c r="D12" s="126">
        <f>IF('Tab1'!B27&gt;0,'Tab1'!B27+0,"")</f>
        <v>0</v>
      </c>
    </row>
    <row r="13" spans="1:14" s="10" customFormat="1" ht="12" x14ac:dyDescent="0.2">
      <c r="A13" s="215"/>
      <c r="B13" s="216" t="s">
        <v>120</v>
      </c>
      <c r="C13" s="125">
        <f>SUM(C14:C19)</f>
        <v>4.6909815899999999E-2</v>
      </c>
      <c r="D13" s="127">
        <f>IF('Tab1'!B7&gt;0,'Tab1'!B7+0,"")</f>
        <v>1.3681835E-3</v>
      </c>
    </row>
    <row r="14" spans="1:14" s="8" customFormat="1" ht="12" x14ac:dyDescent="0.2">
      <c r="A14" s="217" t="s">
        <v>97</v>
      </c>
      <c r="B14" s="218" t="s">
        <v>81</v>
      </c>
      <c r="C14" s="128">
        <f>IF('Tab1'!B11&gt;0,'Tab1'!B11+0,"")</f>
        <v>4.6909815899999999E-2</v>
      </c>
      <c r="D14" s="129">
        <f>IF('Tab1'!B28&gt;0,'Tab1'!B28+0,"")</f>
        <v>6.6556343999999998E-3</v>
      </c>
    </row>
    <row r="15" spans="1:14" s="8" customFormat="1" ht="12" x14ac:dyDescent="0.2">
      <c r="A15" s="217" t="s">
        <v>98</v>
      </c>
      <c r="B15" s="218" t="s">
        <v>122</v>
      </c>
      <c r="C15" s="118">
        <f>IF('Tab1'!B12&gt;0,'Tab1'!B12+0,"")</f>
        <v>0</v>
      </c>
      <c r="D15" s="129">
        <f>IF('Tab1'!B29&gt;0,'Tab1'!B29+0,"")</f>
        <v>0</v>
      </c>
    </row>
    <row r="16" spans="1:14" s="8" customFormat="1" ht="22.5" x14ac:dyDescent="0.2">
      <c r="A16" s="217" t="s">
        <v>99</v>
      </c>
      <c r="B16" s="218" t="s">
        <v>123</v>
      </c>
      <c r="C16" s="118">
        <f>IF('Tab1'!B13&gt;0,'Tab1'!B13+0,"")</f>
        <v>0</v>
      </c>
      <c r="D16" s="129">
        <f>IF('Tab1'!B30&gt;0,'Tab1'!B30+0,"")</f>
        <v>0</v>
      </c>
    </row>
    <row r="17" spans="1:6" s="8" customFormat="1" ht="12" x14ac:dyDescent="0.2">
      <c r="A17" s="217" t="s">
        <v>100</v>
      </c>
      <c r="B17" s="218" t="s">
        <v>124</v>
      </c>
      <c r="C17" s="118">
        <f>IF('Tab1'!B14&gt;0,'Tab1'!B14+0,"")</f>
        <v>0</v>
      </c>
      <c r="D17" s="129">
        <f>IF('Tab1'!B31&gt;0,'Tab1'!B31+0,"")</f>
        <v>0</v>
      </c>
    </row>
    <row r="18" spans="1:6" s="24" customFormat="1" ht="12" x14ac:dyDescent="0.2">
      <c r="A18" s="217" t="s">
        <v>101</v>
      </c>
      <c r="B18" s="218" t="s">
        <v>125</v>
      </c>
      <c r="C18" s="118">
        <f>IF('Tab1'!B15&gt;0,'Tab1'!B15+0,"")</f>
        <v>0</v>
      </c>
      <c r="D18" s="129">
        <f>IF('Tab1'!B32&gt;0,'Tab1'!B32+0,"")</f>
        <v>0</v>
      </c>
    </row>
    <row r="19" spans="1:6" s="8" customFormat="1" ht="12" x14ac:dyDescent="0.2">
      <c r="A19" s="219" t="s">
        <v>102</v>
      </c>
      <c r="B19" s="214" t="s">
        <v>126</v>
      </c>
      <c r="C19" s="118">
        <f>IF('Tab1'!B16&gt;0,'Tab1'!B16+0,"")</f>
        <v>0</v>
      </c>
      <c r="D19" s="129">
        <f>IF('Tab1'!B33&gt;0,'Tab1'!B33+0,"")</f>
        <v>0</v>
      </c>
    </row>
    <row r="20" spans="1:6" s="11" customFormat="1" ht="12" x14ac:dyDescent="0.2">
      <c r="A20" s="213"/>
      <c r="B20" s="216" t="s">
        <v>113</v>
      </c>
      <c r="C20" s="130">
        <f>ROUND(C21,1)</f>
        <v>0</v>
      </c>
      <c r="D20" s="131">
        <f>ROUND(D21,1)</f>
        <v>0</v>
      </c>
    </row>
    <row r="21" spans="1:6" s="8" customFormat="1" ht="12" x14ac:dyDescent="0.2">
      <c r="A21" s="219" t="s">
        <v>103</v>
      </c>
      <c r="B21" s="214" t="s">
        <v>117</v>
      </c>
      <c r="C21" s="119">
        <f>IF('Tab1'!B17&gt;0,'Tab1'!B17+0,"")</f>
        <v>5.3306609E-3</v>
      </c>
      <c r="D21" s="132">
        <f>IF('Tab1'!B34&gt;0,'Tab1'!B34+0,"")</f>
        <v>3.0858179999999999E-4</v>
      </c>
      <c r="F21" s="36"/>
    </row>
    <row r="22" spans="1:6" s="11" customFormat="1" ht="12" x14ac:dyDescent="0.2">
      <c r="A22" s="213"/>
      <c r="B22" s="216" t="s">
        <v>121</v>
      </c>
      <c r="C22" s="130">
        <f>SUM(C23:C31)</f>
        <v>99.947759523600013</v>
      </c>
      <c r="D22" s="131">
        <f>IF('Tab1'!B9&gt;0,'Tab1'!B9+0,"")</f>
        <v>0.42614712729999998</v>
      </c>
    </row>
    <row r="23" spans="1:6" s="11" customFormat="1" ht="12" x14ac:dyDescent="0.2">
      <c r="A23" s="217" t="s">
        <v>104</v>
      </c>
      <c r="B23" s="218" t="s">
        <v>127</v>
      </c>
      <c r="C23" s="118">
        <f>IF('Tab1'!B18&gt;0,'Tab1'!B18+0,"")</f>
        <v>6.8232459499999995E-2</v>
      </c>
      <c r="D23" s="129">
        <f>IF('Tab1'!B35&gt;0,'Tab1'!B35+0,"")</f>
        <v>1.8288421E-3</v>
      </c>
    </row>
    <row r="24" spans="1:6" s="8" customFormat="1" ht="12" x14ac:dyDescent="0.2">
      <c r="A24" s="217" t="s">
        <v>105</v>
      </c>
      <c r="B24" s="218" t="s">
        <v>128</v>
      </c>
      <c r="C24" s="118">
        <f>IF('Tab1'!B19&gt;0,'Tab1'!B19+0,"")</f>
        <v>4.3711419299999998E-2</v>
      </c>
      <c r="D24" s="129">
        <f>IF('Tab1'!B36&gt;0,'Tab1'!B36+0,"")</f>
        <v>2.8535873E-3</v>
      </c>
    </row>
    <row r="25" spans="1:6" s="8" customFormat="1" ht="12" x14ac:dyDescent="0.2">
      <c r="A25" s="217" t="s">
        <v>106</v>
      </c>
      <c r="B25" s="218" t="s">
        <v>129</v>
      </c>
      <c r="C25" s="118">
        <f>IF('Tab1'!B20&gt;0,'Tab1'!B20+0,"")</f>
        <v>97.378380972000002</v>
      </c>
      <c r="D25" s="129">
        <f>IF('Tab1'!B37&gt;0,'Tab1'!B37+0,"")</f>
        <v>7.4153515915000003</v>
      </c>
    </row>
    <row r="26" spans="1:6" s="8" customFormat="1" ht="12" x14ac:dyDescent="0.2">
      <c r="A26" s="217" t="s">
        <v>107</v>
      </c>
      <c r="B26" s="218" t="s">
        <v>130</v>
      </c>
      <c r="C26" s="118">
        <f>IF('Tab1'!B21&gt;0,'Tab1'!B21+0,"")</f>
        <v>0</v>
      </c>
      <c r="D26" s="129">
        <f>IF('Tab1'!B38&gt;0,'Tab1'!B38+0,"")</f>
        <v>0</v>
      </c>
    </row>
    <row r="27" spans="1:6" s="8" customFormat="1" ht="12" x14ac:dyDescent="0.2">
      <c r="A27" s="217" t="s">
        <v>108</v>
      </c>
      <c r="B27" s="218" t="s">
        <v>131</v>
      </c>
      <c r="C27" s="118">
        <f>IF('Tab1'!B22&gt;0,'Tab1'!B22+0,"")</f>
        <v>0.3198396537</v>
      </c>
      <c r="D27" s="129">
        <f>IF('Tab1'!B39&gt;0,'Tab1'!B39+0,"")</f>
        <v>3.03480005E-2</v>
      </c>
    </row>
    <row r="28" spans="1:6" s="8" customFormat="1" ht="12" x14ac:dyDescent="0.2">
      <c r="A28" s="217" t="s">
        <v>109</v>
      </c>
      <c r="B28" s="218" t="s">
        <v>132</v>
      </c>
      <c r="C28" s="118">
        <f>IF('Tab1'!B23&gt;0,'Tab1'!B23+0,"")</f>
        <v>0.12473746500000001</v>
      </c>
      <c r="D28" s="129">
        <f>IF('Tab1'!B40&gt;0,'Tab1'!B40+0,"")</f>
        <v>4.0375875200000001E-2</v>
      </c>
    </row>
    <row r="29" spans="1:6" s="8" customFormat="1" ht="12" x14ac:dyDescent="0.2">
      <c r="A29" s="217" t="s">
        <v>110</v>
      </c>
      <c r="B29" s="218" t="s">
        <v>133</v>
      </c>
      <c r="C29" s="118">
        <f>IF('Tab1'!B24&gt;0,'Tab1'!B24+0,"")</f>
        <v>0.93286565669999999</v>
      </c>
      <c r="D29" s="129">
        <f>IF('Tab1'!B41&gt;0,'Tab1'!B41+0,"")</f>
        <v>2.3511114999999999E-2</v>
      </c>
    </row>
    <row r="30" spans="1:6" s="9" customFormat="1" ht="12" x14ac:dyDescent="0.2">
      <c r="A30" s="217" t="s">
        <v>111</v>
      </c>
      <c r="B30" s="218" t="s">
        <v>134</v>
      </c>
      <c r="C30" s="118">
        <f>IF('Tab1'!B25&gt;0,'Tab1'!B25+0,"")</f>
        <v>0.55652099749999995</v>
      </c>
      <c r="D30" s="129">
        <f>IF('Tab1'!B42&gt;0,'Tab1'!B42+0,"")</f>
        <v>5.9003192000000003E-3</v>
      </c>
    </row>
    <row r="31" spans="1:6" s="8" customFormat="1" thickBot="1" x14ac:dyDescent="0.25">
      <c r="A31" s="219" t="s">
        <v>112</v>
      </c>
      <c r="B31" s="214" t="s">
        <v>135</v>
      </c>
      <c r="C31" s="133">
        <f>IF('Tab1'!B26&gt;0,'Tab1'!B26+0,"")</f>
        <v>0.52347089989999995</v>
      </c>
      <c r="D31" s="133">
        <f>IF('Tab1'!B43&gt;0,'Tab1'!B43+0,"")</f>
        <v>4.90141272E-2</v>
      </c>
    </row>
    <row r="32" spans="1:6" s="8" customFormat="1" ht="12" x14ac:dyDescent="0.2">
      <c r="A32" s="220"/>
      <c r="B32" s="221" t="s">
        <v>114</v>
      </c>
      <c r="C32" s="134">
        <f>C22+C20+C13+C11</f>
        <v>99.994669339500007</v>
      </c>
      <c r="D32" s="135">
        <f>100*'Tab1'!D2/'Tab1'!D6</f>
        <v>0.49690470911735407</v>
      </c>
    </row>
    <row r="33" spans="1:4" s="22" customFormat="1" ht="11.25" customHeight="1" x14ac:dyDescent="0.15">
      <c r="A33" s="23" t="str">
        <f>CONCATENATE("Lecture : parmi les salariés couverts par cet IDCC, ",'Tab1'!U5," % travaillent dans les services. Parmi les salariés des services, ",'Tab1'!V5," % sont couverts par cet IDCC.")</f>
        <v>Lecture : parmi les salariés couverts par cet IDCC, 99,9 % travaillent dans les services. Parmi les salariés des services, 0,4 % sont couverts par cet IDCC.</v>
      </c>
      <c r="B33" s="37"/>
      <c r="C33" s="58"/>
      <c r="D33" s="52"/>
    </row>
    <row r="34" spans="1:4" s="3" customFormat="1" ht="11.25" x14ac:dyDescent="0.2">
      <c r="A34" s="21"/>
      <c r="B34" s="38"/>
      <c r="C34" s="59"/>
      <c r="D34" s="53"/>
    </row>
    <row r="35" spans="1:4" s="6" customFormat="1" ht="78.75" customHeight="1" x14ac:dyDescent="0.2">
      <c r="A35" s="267" t="s">
        <v>1098</v>
      </c>
      <c r="B35" s="268"/>
      <c r="C35" s="180" t="s">
        <v>163</v>
      </c>
      <c r="D35" s="43"/>
    </row>
    <row r="36" spans="1:4" s="14" customFormat="1" ht="11.25" x14ac:dyDescent="0.2">
      <c r="A36" s="222" t="str">
        <f>Tab!B8</f>
        <v xml:space="preserve">5629A </v>
      </c>
      <c r="B36" s="222" t="str">
        <f>Tab!B18</f>
        <v xml:space="preserve">Restauration collective sous contrat </v>
      </c>
      <c r="C36" s="137">
        <f>'Tab1'!B44+0</f>
        <v>56.047634786000003</v>
      </c>
      <c r="D36" s="57"/>
    </row>
    <row r="37" spans="1:4" s="14" customFormat="1" ht="11.25" x14ac:dyDescent="0.2">
      <c r="A37" s="223" t="str">
        <f>Tab!B9</f>
        <v xml:space="preserve">5629B </v>
      </c>
      <c r="B37" s="223" t="str">
        <f>Tab!B19</f>
        <v xml:space="preserve">Autres services de restauration n.c.a. </v>
      </c>
      <c r="C37" s="138">
        <f>'Tab1'!B45+0</f>
        <v>40.295531840000002</v>
      </c>
      <c r="D37" s="57"/>
    </row>
    <row r="38" spans="1:4" s="14" customFormat="1" ht="11.25" x14ac:dyDescent="0.2">
      <c r="A38" s="223" t="str">
        <f>Tab!B10</f>
        <v xml:space="preserve">5610A </v>
      </c>
      <c r="B38" s="223" t="str">
        <f>Tab!B20</f>
        <v xml:space="preserve">Restauration traditionnelle </v>
      </c>
      <c r="C38" s="138">
        <f>'Tab1'!B46+0</f>
        <v>0.37101399829999998</v>
      </c>
      <c r="D38" s="57"/>
    </row>
    <row r="39" spans="1:4" s="14" customFormat="1" ht="11.25" x14ac:dyDescent="0.2">
      <c r="A39" s="223" t="str">
        <f>Tab!B11</f>
        <v xml:space="preserve">5590Z </v>
      </c>
      <c r="B39" s="223" t="str">
        <f>Tab!B21</f>
        <v xml:space="preserve">Autres hébergements </v>
      </c>
      <c r="C39" s="138">
        <f>'Tab1'!B47+0</f>
        <v>0.32623644680000002</v>
      </c>
      <c r="D39" s="57"/>
    </row>
    <row r="40" spans="1:4" s="14" customFormat="1" ht="11.25" x14ac:dyDescent="0.2">
      <c r="A40" s="223" t="str">
        <f>Tab!B12</f>
        <v xml:space="preserve">8110Z </v>
      </c>
      <c r="B40" s="223" t="str">
        <f>Tab!B22</f>
        <v xml:space="preserve">Activités combinées de soutien lié aux bâtiments </v>
      </c>
      <c r="C40" s="138">
        <f>'Tab1'!B48+0</f>
        <v>0.3241041824</v>
      </c>
      <c r="D40" s="57"/>
    </row>
    <row r="41" spans="1:4" s="14" customFormat="1" ht="11.25" x14ac:dyDescent="0.2">
      <c r="A41" s="223" t="str">
        <f>Tab!B13</f>
        <v xml:space="preserve">9420Z </v>
      </c>
      <c r="B41" s="223" t="str">
        <f>Tab!B23</f>
        <v xml:space="preserve">Activités des syndicats de salariés </v>
      </c>
      <c r="C41" s="138">
        <f>'Tab1'!B49+0</f>
        <v>0.29105408490000001</v>
      </c>
      <c r="D41" s="57"/>
    </row>
    <row r="42" spans="1:4" s="14" customFormat="1" ht="11.25" x14ac:dyDescent="0.2">
      <c r="A42" s="223" t="str">
        <f>Tab!B14</f>
        <v xml:space="preserve">7022Z </v>
      </c>
      <c r="B42" s="223" t="str">
        <f>Tab!B24</f>
        <v xml:space="preserve">Conseil pour les affaires et autres conseils de gestion </v>
      </c>
      <c r="C42" s="138">
        <f>'Tab1'!B50+0</f>
        <v>0.26973144129999999</v>
      </c>
      <c r="D42" s="57"/>
    </row>
    <row r="43" spans="1:4" s="14" customFormat="1" ht="22.5" x14ac:dyDescent="0.2">
      <c r="A43" s="223" t="str">
        <f>Tab!B15</f>
        <v xml:space="preserve">6619B </v>
      </c>
      <c r="B43" s="223" t="str">
        <f>Tab!B25</f>
        <v xml:space="preserve">Autres activités auxiliaires de services financiers, hors assurance et caisses de retraite, n.c.a. </v>
      </c>
      <c r="C43" s="138">
        <f>'Tab1'!B51+0</f>
        <v>0.25373945860000002</v>
      </c>
      <c r="D43" s="57"/>
    </row>
    <row r="44" spans="1:4" s="14" customFormat="1" ht="11.25" x14ac:dyDescent="0.2">
      <c r="A44" s="223" t="str">
        <f>Tab!B16</f>
        <v xml:space="preserve">7010Z </v>
      </c>
      <c r="B44" s="223" t="str">
        <f>Tab!B26</f>
        <v xml:space="preserve">Activités des sièges sociaux </v>
      </c>
      <c r="C44" s="138">
        <f>'Tab1'!B52+0</f>
        <v>0.2036312462</v>
      </c>
      <c r="D44" s="57"/>
    </row>
    <row r="45" spans="1:4" s="14" customFormat="1" ht="12" thickBot="1" x14ac:dyDescent="0.25">
      <c r="A45" s="223" t="str">
        <f>Tab!B17</f>
        <v xml:space="preserve">9499Z </v>
      </c>
      <c r="B45" s="224" t="str">
        <f>Tab!B27</f>
        <v xml:space="preserve">Autres organisations fonctionnant par adhésion volontaire </v>
      </c>
      <c r="C45" s="139">
        <f>'Tab1'!B53+0</f>
        <v>0.20256511399999999</v>
      </c>
      <c r="D45" s="57"/>
    </row>
    <row r="46" spans="1:4" s="14" customFormat="1" ht="12.75" customHeight="1" x14ac:dyDescent="0.2">
      <c r="A46" s="269" t="s">
        <v>880</v>
      </c>
      <c r="B46" s="270"/>
      <c r="C46" s="136">
        <f>SUM(C36:C45)</f>
        <v>98.585242598499988</v>
      </c>
      <c r="D46" s="57"/>
    </row>
    <row r="47" spans="1:4" s="8" customFormat="1" ht="12" x14ac:dyDescent="0.2">
      <c r="A47" s="44"/>
      <c r="B47" s="44"/>
      <c r="C47" s="60"/>
      <c r="D47" s="54"/>
    </row>
    <row r="48" spans="1:4" s="8" customFormat="1" ht="33.75" x14ac:dyDescent="0.2">
      <c r="A48" s="267" t="s">
        <v>1099</v>
      </c>
      <c r="B48" s="268"/>
      <c r="C48" s="235" t="s">
        <v>162</v>
      </c>
      <c r="D48" s="45"/>
    </row>
    <row r="49" spans="1:4" s="14" customFormat="1" ht="11.25" x14ac:dyDescent="0.2">
      <c r="A49" s="222" t="str">
        <f>Tab!B28</f>
        <v xml:space="preserve">5629B </v>
      </c>
      <c r="B49" s="222" t="str">
        <f>Tab!B38</f>
        <v xml:space="preserve">Autres services de restauration n.c.a. </v>
      </c>
      <c r="C49" s="137">
        <f>'Tab1'!B54+0</f>
        <v>93.321152564000002</v>
      </c>
      <c r="D49" s="43"/>
    </row>
    <row r="50" spans="1:4" s="14" customFormat="1" ht="11.25" x14ac:dyDescent="0.2">
      <c r="A50" s="223" t="str">
        <f>Tab!B29</f>
        <v xml:space="preserve">5629A </v>
      </c>
      <c r="B50" s="223" t="str">
        <f>Tab!B39</f>
        <v xml:space="preserve">Restauration collective sous contrat </v>
      </c>
      <c r="C50" s="138">
        <f>'Tab1'!B55+0</f>
        <v>88.030610023999998</v>
      </c>
      <c r="D50" s="43"/>
    </row>
    <row r="51" spans="1:4" s="14" customFormat="1" ht="11.25" x14ac:dyDescent="0.2">
      <c r="A51" s="223" t="str">
        <f>Tab!B30</f>
        <v xml:space="preserve">9420Z </v>
      </c>
      <c r="B51" s="223" t="str">
        <f>Tab!B40</f>
        <v xml:space="preserve">Activités des syndicats de salariés </v>
      </c>
      <c r="C51" s="138">
        <f>'Tab1'!B56+0</f>
        <v>2.8962444302999999</v>
      </c>
      <c r="D51" s="43"/>
    </row>
    <row r="52" spans="1:4" s="14" customFormat="1" ht="11.25" x14ac:dyDescent="0.2">
      <c r="A52" s="223" t="str">
        <f>Tab!B31</f>
        <v xml:space="preserve">5590Z </v>
      </c>
      <c r="B52" s="223" t="str">
        <f>Tab!B41</f>
        <v xml:space="preserve">Autres hébergements </v>
      </c>
      <c r="C52" s="138">
        <f>'Tab1'!B57+0</f>
        <v>2.2619751626000002</v>
      </c>
      <c r="D52" s="43"/>
    </row>
    <row r="53" spans="1:4" s="14" customFormat="1" ht="22.5" x14ac:dyDescent="0.2">
      <c r="A53" s="223" t="str">
        <f>Tab!B32</f>
        <v xml:space="preserve">6619B </v>
      </c>
      <c r="B53" s="223" t="str">
        <f>Tab!B42</f>
        <v xml:space="preserve">Autres activités auxiliaires de services financiers, hors assurance et caisses de retraite, n.c.a. </v>
      </c>
      <c r="C53" s="138">
        <f>'Tab1'!B58+0</f>
        <v>1.0313745883000001</v>
      </c>
      <c r="D53" s="43"/>
    </row>
    <row r="54" spans="1:4" s="14" customFormat="1" ht="11.25" x14ac:dyDescent="0.2">
      <c r="A54" s="223" t="str">
        <f>Tab!B33</f>
        <v xml:space="preserve">8730B </v>
      </c>
      <c r="B54" s="223" t="str">
        <f>Tab!B43</f>
        <v xml:space="preserve">Hébergement social pour handicapés  physiques </v>
      </c>
      <c r="C54" s="138">
        <f>'Tab1'!B59+0</f>
        <v>0.984375</v>
      </c>
      <c r="D54" s="43"/>
    </row>
    <row r="55" spans="1:4" s="14" customFormat="1" ht="11.25" x14ac:dyDescent="0.2">
      <c r="A55" s="223" t="str">
        <f>Tab!B34</f>
        <v xml:space="preserve">8110Z </v>
      </c>
      <c r="B55" s="223" t="str">
        <f>Tab!B44</f>
        <v xml:space="preserve">Activités combinées de soutien lié aux bâtiments </v>
      </c>
      <c r="C55" s="138">
        <f>'Tab1'!B60+0</f>
        <v>0.52156607079999995</v>
      </c>
      <c r="D55" s="43"/>
    </row>
    <row r="56" spans="1:4" s="14" customFormat="1" ht="11.25" x14ac:dyDescent="0.2">
      <c r="A56" s="223" t="str">
        <f>Tab!B35</f>
        <v xml:space="preserve">5621Z </v>
      </c>
      <c r="B56" s="223" t="str">
        <f>Tab!B45</f>
        <v xml:space="preserve">Services des traiteurs </v>
      </c>
      <c r="C56" s="138">
        <f>'Tab1'!B61+0</f>
        <v>0.51905477389999999</v>
      </c>
      <c r="D56" s="43"/>
    </row>
    <row r="57" spans="1:4" s="14" customFormat="1" ht="11.25" x14ac:dyDescent="0.2">
      <c r="A57" s="223" t="str">
        <f>Tab!B36</f>
        <v xml:space="preserve">4617B </v>
      </c>
      <c r="B57" s="223" t="str">
        <f>Tab!B46</f>
        <v xml:space="preserve">Autres intermédiaires du commerce en denrées, boissons et tabac </v>
      </c>
      <c r="C57" s="138">
        <f>'Tab1'!B62+0</f>
        <v>0.46220772160000001</v>
      </c>
      <c r="D57" s="43"/>
    </row>
    <row r="58" spans="1:4" s="14" customFormat="1" ht="11.25" x14ac:dyDescent="0.2">
      <c r="A58" s="225" t="str">
        <f>Tab!B37</f>
        <v xml:space="preserve">5320Z </v>
      </c>
      <c r="B58" s="225" t="str">
        <f>Tab!B47</f>
        <v xml:space="preserve">Autres activités de poste et de courrier </v>
      </c>
      <c r="C58" s="140">
        <f>'Tab1'!B63+0</f>
        <v>0.26329309020000002</v>
      </c>
      <c r="D58" s="43"/>
    </row>
  </sheetData>
  <mergeCells count="10">
    <mergeCell ref="A48:B48"/>
    <mergeCell ref="A46:B46"/>
    <mergeCell ref="B6:D6"/>
    <mergeCell ref="B7:D7"/>
    <mergeCell ref="B1:D1"/>
    <mergeCell ref="B2:D2"/>
    <mergeCell ref="B3:D3"/>
    <mergeCell ref="B4:D4"/>
    <mergeCell ref="A10:B10"/>
    <mergeCell ref="A35:B35"/>
  </mergeCells>
  <phoneticPr fontId="2" type="noConversion"/>
  <pageMargins left="0.28999999999999998" right="0.23" top="0.24" bottom="0.33" header="0.17" footer="0.17"/>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86"/>
  <sheetViews>
    <sheetView workbookViewId="0">
      <selection activeCell="A9" sqref="A9"/>
    </sheetView>
  </sheetViews>
  <sheetFormatPr baseColWidth="10" defaultRowHeight="12.75" x14ac:dyDescent="0.2"/>
  <cols>
    <col min="1" max="1" width="39.7109375" style="34" customWidth="1"/>
    <col min="2" max="4" width="20.7109375" style="51" customWidth="1"/>
    <col min="5" max="5" width="11.42578125" style="34"/>
  </cols>
  <sheetData>
    <row r="1" spans="1:14" s="84" customFormat="1" ht="11.25" x14ac:dyDescent="0.2">
      <c r="A1" s="176" t="s">
        <v>1058</v>
      </c>
      <c r="B1" s="265" t="s">
        <v>26</v>
      </c>
      <c r="C1" s="265"/>
      <c r="D1" s="265"/>
      <c r="E1" s="83"/>
    </row>
    <row r="2" spans="1:14" s="84" customFormat="1" ht="12.75" customHeight="1" x14ac:dyDescent="0.2">
      <c r="A2" s="176"/>
      <c r="B2" s="266">
        <f>Entreprises!B2</f>
        <v>1266</v>
      </c>
      <c r="C2" s="266"/>
      <c r="D2" s="266"/>
      <c r="E2" s="83"/>
    </row>
    <row r="3" spans="1:14" s="84" customFormat="1" ht="12.75" customHeight="1" x14ac:dyDescent="0.2">
      <c r="A3" s="176"/>
      <c r="B3" s="266" t="str">
        <f>Entreprises!B3</f>
        <v xml:space="preserve">Restauration de collectivités </v>
      </c>
      <c r="C3" s="266"/>
      <c r="D3" s="266"/>
      <c r="E3" s="83"/>
    </row>
    <row r="4" spans="1:14" s="6" customFormat="1" ht="12.75" customHeight="1" x14ac:dyDescent="0.2">
      <c r="A4" s="76" t="s">
        <v>1059</v>
      </c>
      <c r="B4" s="262" t="s">
        <v>1060</v>
      </c>
      <c r="C4" s="262"/>
      <c r="D4" s="262"/>
      <c r="E4" s="77"/>
      <c r="F4" s="77"/>
      <c r="G4" s="77"/>
      <c r="H4" s="77"/>
      <c r="I4" s="77"/>
      <c r="J4" s="77"/>
      <c r="K4" s="77"/>
      <c r="L4" s="77"/>
      <c r="M4" s="77"/>
      <c r="N4" s="77"/>
    </row>
    <row r="5" spans="1:14" s="6" customFormat="1" ht="12.75" customHeight="1" x14ac:dyDescent="0.2">
      <c r="A5" s="76" t="s">
        <v>1061</v>
      </c>
      <c r="B5" s="78"/>
      <c r="C5" s="79"/>
      <c r="D5" s="78"/>
      <c r="E5" s="77"/>
      <c r="F5" s="77"/>
      <c r="G5" s="77"/>
      <c r="H5" s="77"/>
      <c r="I5" s="77"/>
      <c r="J5" s="77"/>
      <c r="K5" s="77"/>
      <c r="L5" s="77"/>
      <c r="M5" s="77"/>
      <c r="N5" s="77"/>
    </row>
    <row r="6" spans="1:14" s="6" customFormat="1" ht="12.75" customHeight="1" x14ac:dyDescent="0.2">
      <c r="A6" s="76" t="s">
        <v>1042</v>
      </c>
      <c r="B6" s="261" t="s">
        <v>1088</v>
      </c>
      <c r="C6" s="262"/>
      <c r="D6" s="262"/>
      <c r="E6" s="77"/>
      <c r="F6" s="77"/>
      <c r="G6" s="77"/>
      <c r="H6" s="77"/>
      <c r="I6" s="77"/>
      <c r="J6" s="80"/>
      <c r="K6" s="80"/>
      <c r="L6" s="77"/>
      <c r="M6" s="77"/>
      <c r="N6" s="77"/>
    </row>
    <row r="7" spans="1:14" s="6" customFormat="1" ht="12.75" customHeight="1" x14ac:dyDescent="0.2">
      <c r="A7" s="81" t="s">
        <v>1043</v>
      </c>
      <c r="B7" s="263" t="s">
        <v>1089</v>
      </c>
      <c r="C7" s="260"/>
      <c r="D7" s="260"/>
      <c r="E7" s="75"/>
      <c r="F7" s="75"/>
      <c r="G7" s="75"/>
      <c r="H7" s="75"/>
      <c r="I7" s="75"/>
      <c r="J7" s="75"/>
      <c r="K7" s="75"/>
      <c r="L7" s="82"/>
      <c r="M7" s="82"/>
      <c r="N7" s="82"/>
    </row>
    <row r="8" spans="1:14" x14ac:dyDescent="0.2">
      <c r="A8" s="39"/>
    </row>
    <row r="9" spans="1:14" ht="11.1" customHeight="1" x14ac:dyDescent="0.2">
      <c r="A9" s="39"/>
    </row>
    <row r="10" spans="1:14" s="15" customFormat="1" ht="54" customHeight="1" x14ac:dyDescent="0.2">
      <c r="A10" s="141" t="s">
        <v>136</v>
      </c>
      <c r="B10" s="181" t="s">
        <v>88</v>
      </c>
      <c r="C10" s="236" t="s">
        <v>89</v>
      </c>
      <c r="D10" s="237" t="s">
        <v>885</v>
      </c>
      <c r="E10" s="46"/>
    </row>
    <row r="11" spans="1:14" s="3" customFormat="1" ht="9.9499999999999993" customHeight="1" x14ac:dyDescent="0.2">
      <c r="A11" s="209" t="s">
        <v>1100</v>
      </c>
      <c r="B11" s="142">
        <f>100*ROUND(0.01*('Tab1'!D2+0),0)</f>
        <v>93800</v>
      </c>
      <c r="C11" s="143">
        <f>100*ROUND(0.01*('Tab1'!D4+0),0)</f>
        <v>1303700</v>
      </c>
      <c r="D11" s="144">
        <f>100*ROUND(0.01*('Tab1'!D6+0),0)</f>
        <v>18876300</v>
      </c>
      <c r="E11" s="38"/>
    </row>
    <row r="12" spans="1:14" s="3" customFormat="1" ht="9.9499999999999993" customHeight="1" x14ac:dyDescent="0.2">
      <c r="A12" s="226" t="s">
        <v>1101</v>
      </c>
      <c r="B12" s="145">
        <f>100*ROUND(0.01*('Tab1'!D3+0),0)</f>
        <v>79600</v>
      </c>
      <c r="C12" s="146">
        <f>100*ROUND(0.01*('Tab1'!D5+0),0)</f>
        <v>1110300</v>
      </c>
      <c r="D12" s="147">
        <f>100*ROUND(0.01*('Tab1'!D7+0),0)</f>
        <v>16427000</v>
      </c>
      <c r="E12" s="38"/>
    </row>
    <row r="13" spans="1:14" s="3" customFormat="1" ht="11.1" customHeight="1" x14ac:dyDescent="0.2">
      <c r="A13" s="21"/>
      <c r="B13" s="53"/>
      <c r="C13" s="53"/>
      <c r="D13" s="53"/>
      <c r="E13" s="38"/>
    </row>
    <row r="14" spans="1:14" ht="45" customHeight="1" x14ac:dyDescent="0.2">
      <c r="A14" s="87" t="s">
        <v>1102</v>
      </c>
      <c r="B14" s="236" t="s">
        <v>88</v>
      </c>
      <c r="C14" s="238" t="s">
        <v>89</v>
      </c>
      <c r="D14" s="180" t="s">
        <v>885</v>
      </c>
    </row>
    <row r="15" spans="1:14" s="16" customFormat="1" ht="9.9499999999999993" customHeight="1" x14ac:dyDescent="0.2">
      <c r="A15" s="227" t="s">
        <v>93</v>
      </c>
      <c r="B15" s="148"/>
      <c r="C15" s="19"/>
      <c r="D15" s="148"/>
      <c r="E15" s="47"/>
    </row>
    <row r="16" spans="1:14" s="7" customFormat="1" ht="9.9499999999999993" customHeight="1" x14ac:dyDescent="0.2">
      <c r="A16" s="194" t="s">
        <v>147</v>
      </c>
      <c r="B16" s="118">
        <f>IF('Tab1'!D8+0&gt;0,'Tab1'!D8+0,"//")</f>
        <v>12.247</v>
      </c>
      <c r="C16" s="149">
        <f>IF('Tab1'!D58+0&gt;0,'Tab1'!D58+0,"//")</f>
        <v>41.078000000000003</v>
      </c>
      <c r="D16" s="117">
        <f>IF('Tab1'!D108+0&gt;0,'Tab1'!D108+0,"//")</f>
        <v>24.838999999999999</v>
      </c>
      <c r="E16" s="20"/>
    </row>
    <row r="17" spans="1:7" s="7" customFormat="1" ht="9.9499999999999993" customHeight="1" x14ac:dyDescent="0.2">
      <c r="A17" s="194" t="s">
        <v>115</v>
      </c>
      <c r="B17" s="118">
        <f>IF('Tab1'!D9+0&gt;0,'Tab1'!D9+0,"//")</f>
        <v>48.805999999999997</v>
      </c>
      <c r="C17" s="149">
        <f>IF('Tab1'!D59+0&gt;0,'Tab1'!D59+0,"//")</f>
        <v>39.978000000000002</v>
      </c>
      <c r="D17" s="117">
        <f>IF('Tab1'!D109+0&gt;0,'Tab1'!D109+0,"//")</f>
        <v>47.302999999999997</v>
      </c>
      <c r="E17" s="20"/>
    </row>
    <row r="18" spans="1:7" s="7" customFormat="1" ht="9.9499999999999993" customHeight="1" x14ac:dyDescent="0.2">
      <c r="A18" s="194" t="s">
        <v>91</v>
      </c>
      <c r="B18" s="118">
        <f>100-B16-B17</f>
        <v>38.947000000000003</v>
      </c>
      <c r="C18" s="149">
        <f>IF('Tab1'!D60+0&gt;0,'Tab1'!D60+0,"//")</f>
        <v>18.943999999999999</v>
      </c>
      <c r="D18" s="117">
        <f>IF('Tab1'!D110+0&gt;0,'Tab1'!D110+0,"//")</f>
        <v>27.859000000000002</v>
      </c>
      <c r="E18" s="20"/>
    </row>
    <row r="19" spans="1:7" s="2" customFormat="1" ht="9.9499999999999993" customHeight="1" x14ac:dyDescent="0.2">
      <c r="A19" s="228" t="s">
        <v>145</v>
      </c>
      <c r="B19" s="123">
        <f>IF('Tab1'!D11+0&gt;0,'Tab1'!D11+0,"//")</f>
        <v>22.105</v>
      </c>
      <c r="C19" s="151">
        <f>IF('Tab1'!D61+0&gt;0,'Tab1'!D61+0,"//")</f>
        <v>10.859</v>
      </c>
      <c r="D19" s="150">
        <f>IF('Tab1'!D111+0&gt;0,'Tab1'!D111+0,"//")</f>
        <v>16.155000000000001</v>
      </c>
      <c r="E19" s="48"/>
    </row>
    <row r="20" spans="1:7" s="2" customFormat="1" ht="9.9499999999999993" customHeight="1" x14ac:dyDescent="0.2">
      <c r="A20" s="229" t="s">
        <v>146</v>
      </c>
      <c r="B20" s="124">
        <f>IF('Tab1'!D12+0&gt;0,'Tab1'!D12+0,"//")</f>
        <v>6.5720000000000001</v>
      </c>
      <c r="C20" s="152">
        <f>IF('Tab1'!D62+0&gt;0,'Tab1'!D62+0,"//")</f>
        <v>4.29</v>
      </c>
      <c r="D20" s="150">
        <f>IF('Tab1'!D112+0&gt;0,'Tab1'!D112+0,"//")</f>
        <v>5.7389999999999999</v>
      </c>
      <c r="E20" s="49"/>
      <c r="F20" s="26"/>
      <c r="G20" s="26"/>
    </row>
    <row r="21" spans="1:7" s="7" customFormat="1" ht="9.9499999999999993" customHeight="1" x14ac:dyDescent="0.2">
      <c r="A21" s="227" t="s">
        <v>137</v>
      </c>
      <c r="B21" s="153"/>
      <c r="C21" s="153"/>
      <c r="D21" s="153"/>
      <c r="E21" s="20"/>
    </row>
    <row r="22" spans="1:7" s="7" customFormat="1" ht="9.9499999999999993" customHeight="1" x14ac:dyDescent="0.2">
      <c r="A22" s="194" t="s">
        <v>138</v>
      </c>
      <c r="B22" s="118">
        <f>100-B23</f>
        <v>47.139000000000003</v>
      </c>
      <c r="C22" s="117">
        <f>'Tab1'!D63+0</f>
        <v>53.762999999999998</v>
      </c>
      <c r="D22" s="117">
        <f>100-D23</f>
        <v>54.731999999999999</v>
      </c>
      <c r="E22" s="20"/>
    </row>
    <row r="23" spans="1:7" s="7" customFormat="1" ht="9.9499999999999993" customHeight="1" x14ac:dyDescent="0.2">
      <c r="A23" s="195" t="s">
        <v>139</v>
      </c>
      <c r="B23" s="119">
        <f>IF('Tab1'!D14+0&gt;0,'Tab1'!D14+0,"//")</f>
        <v>52.860999999999997</v>
      </c>
      <c r="C23" s="117">
        <f>100-C22</f>
        <v>46.237000000000002</v>
      </c>
      <c r="D23" s="117">
        <f>IF('Tab1'!D114+0&gt;0,'Tab1'!D114+0,"//")</f>
        <v>45.268000000000001</v>
      </c>
      <c r="E23" s="50"/>
      <c r="F23" s="12"/>
      <c r="G23" s="12"/>
    </row>
    <row r="24" spans="1:7" s="7" customFormat="1" ht="9.9499999999999993" customHeight="1" x14ac:dyDescent="0.2">
      <c r="A24" s="227" t="s">
        <v>140</v>
      </c>
      <c r="B24" s="154"/>
      <c r="C24" s="154"/>
      <c r="D24" s="154"/>
      <c r="E24" s="20"/>
      <c r="F24" s="12"/>
    </row>
    <row r="25" spans="1:7" s="7" customFormat="1" ht="9.9499999999999993" customHeight="1" x14ac:dyDescent="0.2">
      <c r="A25" s="194" t="s">
        <v>141</v>
      </c>
      <c r="B25" s="155">
        <f>IF('Tab1'!D15+0&gt;0,'Tab1'!D15+0,"//")</f>
        <v>6.46</v>
      </c>
      <c r="C25" s="156">
        <f>IF('Tab1'!D65+0&gt;0,'Tab1'!D65+0,"//")</f>
        <v>8.1389999999999993</v>
      </c>
      <c r="D25" s="156">
        <f>'Tab1'!D115+0</f>
        <v>20.972999999999999</v>
      </c>
      <c r="E25" s="20"/>
    </row>
    <row r="26" spans="1:7" s="7" customFormat="1" ht="9.9499999999999993" customHeight="1" x14ac:dyDescent="0.2">
      <c r="A26" s="194" t="s">
        <v>142</v>
      </c>
      <c r="B26" s="155">
        <f>IF('Tab1'!D16+0&gt;0,'Tab1'!D16+0,"//")</f>
        <v>21.657</v>
      </c>
      <c r="C26" s="156">
        <f>IF('Tab1'!D66+0&gt;0,'Tab1'!D66+0,"//")</f>
        <v>9.6010000000000009</v>
      </c>
      <c r="D26" s="156">
        <f>'Tab1'!D116+0</f>
        <v>20.056000000000001</v>
      </c>
      <c r="E26" s="20"/>
    </row>
    <row r="27" spans="1:7" s="7" customFormat="1" ht="9.9499999999999993" customHeight="1" x14ac:dyDescent="0.2">
      <c r="A27" s="194" t="s">
        <v>143</v>
      </c>
      <c r="B27" s="155">
        <f>IF('Tab1'!D17+0&gt;0,'Tab1'!D17+0,"//")</f>
        <v>49.023000000000003</v>
      </c>
      <c r="C27" s="156">
        <f>IF('Tab1'!D67+0&gt;0,'Tab1'!D67+0,"//")</f>
        <v>67.369</v>
      </c>
      <c r="D27" s="156">
        <f>'Tab1'!D117+0</f>
        <v>31.59</v>
      </c>
      <c r="E27" s="20"/>
    </row>
    <row r="28" spans="1:7" s="7" customFormat="1" ht="9.9499999999999993" customHeight="1" x14ac:dyDescent="0.2">
      <c r="A28" s="195" t="s">
        <v>144</v>
      </c>
      <c r="B28" s="157">
        <f>IF('Tab1'!D18+0&gt;0,'Tab1'!D18+0,"//")</f>
        <v>22.86</v>
      </c>
      <c r="C28" s="158">
        <f>IF('Tab1'!D68+0&gt;0,'Tab1'!D68+0,"//")</f>
        <v>14.89</v>
      </c>
      <c r="D28" s="158">
        <f>'Tab1'!D118+0</f>
        <v>27.38</v>
      </c>
      <c r="E28" s="50"/>
      <c r="F28" s="12"/>
      <c r="G28" s="12"/>
    </row>
    <row r="29" spans="1:7" s="7" customFormat="1" ht="9.9499999999999993" customHeight="1" x14ac:dyDescent="0.2">
      <c r="A29" s="227" t="s">
        <v>912</v>
      </c>
      <c r="B29" s="154"/>
      <c r="C29" s="154"/>
      <c r="D29" s="154"/>
      <c r="E29" s="20"/>
    </row>
    <row r="30" spans="1:7" s="7" customFormat="1" ht="9.9499999999999993" customHeight="1" x14ac:dyDescent="0.2">
      <c r="A30" s="194" t="s">
        <v>1012</v>
      </c>
      <c r="B30" s="155">
        <f>IF('Tab1'!D19+0&gt;0,'Tab1'!D19+0,"//")</f>
        <v>2.2160000000000002</v>
      </c>
      <c r="C30" s="156">
        <f>IF('Tab1'!D69+0&gt;0,'Tab1'!D69+0,"//")</f>
        <v>39.771999999999998</v>
      </c>
      <c r="D30" s="156">
        <f>'Tab1'!D119+0</f>
        <v>20.648</v>
      </c>
      <c r="E30" s="20"/>
    </row>
    <row r="31" spans="1:7" s="7" customFormat="1" ht="9.9499999999999993" customHeight="1" x14ac:dyDescent="0.2">
      <c r="A31" s="194" t="s">
        <v>1013</v>
      </c>
      <c r="B31" s="155">
        <f>IF('Tab1'!D20+0&gt;0,'Tab1'!D20+0,"//")</f>
        <v>2.1989999999999998</v>
      </c>
      <c r="C31" s="156">
        <f>IF('Tab1'!D70+0&gt;0,'Tab1'!D70+0,"//")</f>
        <v>17.391999999999999</v>
      </c>
      <c r="D31" s="156">
        <f>'Tab1'!D120+0</f>
        <v>9.6359999999999992</v>
      </c>
      <c r="E31" s="20"/>
    </row>
    <row r="32" spans="1:7" s="7" customFormat="1" ht="9.75" customHeight="1" x14ac:dyDescent="0.2">
      <c r="A32" s="194" t="s">
        <v>1014</v>
      </c>
      <c r="B32" s="155">
        <f>IF('Tab1'!D21+0&gt;0,'Tab1'!D21+0,"//")</f>
        <v>3.7269999999999999</v>
      </c>
      <c r="C32" s="156">
        <f>IF('Tab1'!D71+0&gt;0,'Tab1'!D71+0,"//")</f>
        <v>17.558</v>
      </c>
      <c r="D32" s="156">
        <f>'Tab1'!D121+0</f>
        <v>13.026999999999999</v>
      </c>
      <c r="E32" s="20"/>
    </row>
    <row r="33" spans="1:5" s="20" customFormat="1" ht="9.9499999999999993" customHeight="1" x14ac:dyDescent="0.2">
      <c r="A33" s="194" t="s">
        <v>1015</v>
      </c>
      <c r="B33" s="155">
        <f>IF('Tab1'!D22+0&gt;0,'Tab1'!D22+0,"//")</f>
        <v>2.9710000000000001</v>
      </c>
      <c r="C33" s="156">
        <f>IF('Tab1'!D72+0&gt;0,'Tab1'!D72+0,"//")</f>
        <v>7.5019999999999998</v>
      </c>
      <c r="D33" s="156">
        <f>'Tab1'!D122+0</f>
        <v>8.4030000000000005</v>
      </c>
    </row>
    <row r="34" spans="1:5" s="7" customFormat="1" ht="9.9499999999999993" customHeight="1" x14ac:dyDescent="0.2">
      <c r="A34" s="194" t="s">
        <v>1016</v>
      </c>
      <c r="B34" s="155">
        <f>IF('Tab1'!D23+0&gt;0,'Tab1'!D23+0,"//")</f>
        <v>6.157</v>
      </c>
      <c r="C34" s="156">
        <f>IF('Tab1'!D73+0&gt;0,'Tab1'!D73+0,"//")</f>
        <v>3.8530000000000002</v>
      </c>
      <c r="D34" s="156">
        <f>'Tab1'!D123+0</f>
        <v>10.935</v>
      </c>
      <c r="E34" s="20"/>
    </row>
    <row r="35" spans="1:5" s="7" customFormat="1" ht="9.9499999999999993" customHeight="1" x14ac:dyDescent="0.2">
      <c r="A35" s="194" t="s">
        <v>1017</v>
      </c>
      <c r="B35" s="155">
        <f>IF('Tab1'!D24+0&gt;0,'Tab1'!D24+0,"//")</f>
        <v>3.286</v>
      </c>
      <c r="C35" s="156">
        <f>IF('Tab1'!D74+0&gt;0,'Tab1'!D74+0,"//")</f>
        <v>2.4780000000000002</v>
      </c>
      <c r="D35" s="156">
        <f>'Tab1'!D124+0</f>
        <v>7.86</v>
      </c>
      <c r="E35" s="20"/>
    </row>
    <row r="36" spans="1:5" s="7" customFormat="1" ht="9.9499999999999993" customHeight="1" x14ac:dyDescent="0.2">
      <c r="A36" s="195" t="s">
        <v>116</v>
      </c>
      <c r="B36" s="157">
        <f>IF('Tab1'!D25+0&gt;0,'Tab1'!D25+0,"//")</f>
        <v>79.442999999999998</v>
      </c>
      <c r="C36" s="158">
        <f>IF('Tab1'!D75+0&gt;0,'Tab1'!D75+0,"//")</f>
        <v>11.443</v>
      </c>
      <c r="D36" s="158">
        <f>'Tab1'!D125+0</f>
        <v>29.492000000000001</v>
      </c>
      <c r="E36" s="20"/>
    </row>
    <row r="37" spans="1:5" s="7" customFormat="1" ht="11.1" customHeight="1" x14ac:dyDescent="0.2">
      <c r="A37" s="21"/>
      <c r="B37" s="62"/>
      <c r="C37" s="62"/>
      <c r="D37" s="62"/>
      <c r="E37" s="20"/>
    </row>
    <row r="38" spans="1:5" ht="45" customHeight="1" x14ac:dyDescent="0.2">
      <c r="A38" s="87" t="s">
        <v>1103</v>
      </c>
      <c r="B38" s="236" t="s">
        <v>88</v>
      </c>
      <c r="C38" s="238" t="s">
        <v>89</v>
      </c>
      <c r="D38" s="180" t="s">
        <v>885</v>
      </c>
    </row>
    <row r="39" spans="1:5" s="6" customFormat="1" ht="9.9499999999999993" customHeight="1" x14ac:dyDescent="0.2">
      <c r="A39" s="227" t="s">
        <v>95</v>
      </c>
      <c r="B39" s="159">
        <f>(B41*B16+B42*B17+B43*B18)/100</f>
        <v>23.411223</v>
      </c>
      <c r="C39" s="160">
        <f>(C41*C16+C42*C17+C43*C18)/100</f>
        <v>31.204988000000004</v>
      </c>
      <c r="D39" s="159">
        <f>(D41*D16+D42*D17+D43*D18)/100</f>
        <v>19.893674000000001</v>
      </c>
      <c r="E39" s="17"/>
    </row>
    <row r="40" spans="1:5" s="6" customFormat="1" ht="9.9499999999999993" customHeight="1" x14ac:dyDescent="0.2">
      <c r="A40" s="227" t="s">
        <v>882</v>
      </c>
      <c r="B40" s="159"/>
      <c r="C40" s="160"/>
      <c r="D40" s="159"/>
      <c r="E40" s="17"/>
    </row>
    <row r="41" spans="1:5" ht="9.9499999999999993" customHeight="1" x14ac:dyDescent="0.2">
      <c r="A41" s="194" t="s">
        <v>147</v>
      </c>
      <c r="B41" s="118">
        <f>IF('Tab1'!D26+0&gt;0,'Tab1'!D26+0,"//")</f>
        <v>20.399999999999999</v>
      </c>
      <c r="C41" s="161">
        <f>'Tab1'!D76+0</f>
        <v>37.200000000000003</v>
      </c>
      <c r="D41" s="118">
        <f>'Tab1'!D126+0</f>
        <v>17.3</v>
      </c>
    </row>
    <row r="42" spans="1:5" ht="9.9499999999999993" customHeight="1" x14ac:dyDescent="0.2">
      <c r="A42" s="194" t="s">
        <v>115</v>
      </c>
      <c r="B42" s="118">
        <f>IF('Tab1'!D27+0&gt;0,'Tab1'!D27+0,"//")</f>
        <v>22.5</v>
      </c>
      <c r="C42" s="161">
        <f>'Tab1'!D77+0</f>
        <v>25</v>
      </c>
      <c r="D42" s="118">
        <f>'Tab1'!D127+0</f>
        <v>17.600000000000001</v>
      </c>
    </row>
    <row r="43" spans="1:5" ht="9.9499999999999993" customHeight="1" x14ac:dyDescent="0.2">
      <c r="A43" s="194" t="s">
        <v>91</v>
      </c>
      <c r="B43" s="118">
        <f>IF('Tab1'!D28+0&gt;0,'Tab1'!D28+0,"//")</f>
        <v>25.5</v>
      </c>
      <c r="C43" s="161">
        <f>'Tab1'!D78+0</f>
        <v>31.3</v>
      </c>
      <c r="D43" s="118">
        <f>'Tab1'!D128+0</f>
        <v>26.1</v>
      </c>
    </row>
    <row r="44" spans="1:5" s="20" customFormat="1" ht="9.9499999999999993" customHeight="1" x14ac:dyDescent="0.2">
      <c r="A44" s="227" t="s">
        <v>883</v>
      </c>
      <c r="B44" s="162"/>
      <c r="C44" s="162"/>
      <c r="D44" s="162"/>
    </row>
    <row r="45" spans="1:5" s="20" customFormat="1" ht="9.9499999999999993" customHeight="1" x14ac:dyDescent="0.2">
      <c r="A45" s="194" t="s">
        <v>138</v>
      </c>
      <c r="B45" s="118">
        <f>IF('Tab1'!D29+0&gt;0,'Tab1'!D29+0,"//")</f>
        <v>10.199999999999999</v>
      </c>
      <c r="C45" s="118">
        <f>'Tab1'!D79+0</f>
        <v>26.7</v>
      </c>
      <c r="D45" s="118">
        <f>'Tab1'!D129+0</f>
        <v>12.2</v>
      </c>
    </row>
    <row r="46" spans="1:5" s="20" customFormat="1" ht="9.9499999999999993" customHeight="1" x14ac:dyDescent="0.2">
      <c r="A46" s="195" t="s">
        <v>139</v>
      </c>
      <c r="B46" s="119">
        <f>IF('Tab1'!D30+0&gt;0,'Tab1'!D30+0,"//")</f>
        <v>35.1</v>
      </c>
      <c r="C46" s="118">
        <f>'Tab1'!D80+0</f>
        <v>36.4</v>
      </c>
      <c r="D46" s="118">
        <f>'Tab1'!D130+0</f>
        <v>29.2</v>
      </c>
    </row>
    <row r="47" spans="1:5" s="20" customFormat="1" ht="9.9499999999999993" customHeight="1" x14ac:dyDescent="0.2">
      <c r="A47" s="227" t="s">
        <v>884</v>
      </c>
      <c r="B47" s="163"/>
      <c r="C47" s="163"/>
      <c r="D47" s="163"/>
    </row>
    <row r="48" spans="1:5" s="20" customFormat="1" ht="9.9499999999999993" customHeight="1" x14ac:dyDescent="0.2">
      <c r="A48" s="194" t="s">
        <v>141</v>
      </c>
      <c r="B48" s="155" t="str">
        <f>IF('Tab1'!D31+0&gt;0,'Tab1'!D31,"//")</f>
        <v xml:space="preserve">4,5 </v>
      </c>
      <c r="C48" s="155">
        <f>'Tab1'!D81+0</f>
        <v>28.4</v>
      </c>
      <c r="D48" s="155">
        <f>'Tab1'!D131+0</f>
        <v>14.4</v>
      </c>
    </row>
    <row r="49" spans="1:5" s="20" customFormat="1" ht="9.9499999999999993" customHeight="1" x14ac:dyDescent="0.2">
      <c r="A49" s="194" t="s">
        <v>142</v>
      </c>
      <c r="B49" s="155" t="str">
        <f>IF('Tab1'!D32+0&gt;0,'Tab1'!D32,"//")</f>
        <v>6</v>
      </c>
      <c r="C49" s="155">
        <f>'Tab1'!D82+0</f>
        <v>8.6</v>
      </c>
      <c r="D49" s="155">
        <f>'Tab1'!D132+0</f>
        <v>15.4</v>
      </c>
    </row>
    <row r="50" spans="1:5" s="20" customFormat="1" ht="9.9499999999999993" customHeight="1" x14ac:dyDescent="0.2">
      <c r="A50" s="194" t="s">
        <v>143</v>
      </c>
      <c r="B50" s="155" t="str">
        <f>IF('Tab1'!D33+0&gt;0,'Tab1'!D33,"//")</f>
        <v xml:space="preserve">39,2 </v>
      </c>
      <c r="C50" s="155">
        <f>'Tab1'!D83+0</f>
        <v>37.9</v>
      </c>
      <c r="D50" s="155">
        <f>'Tab1'!D133+0</f>
        <v>29.2</v>
      </c>
    </row>
    <row r="51" spans="1:5" s="20" customFormat="1" ht="9.9499999999999993" customHeight="1" x14ac:dyDescent="0.2">
      <c r="A51" s="195" t="s">
        <v>144</v>
      </c>
      <c r="B51" s="157" t="str">
        <f>IF('Tab1'!D34+0&gt;0,'Tab1'!D34,"//")</f>
        <v xml:space="preserve">11,2 </v>
      </c>
      <c r="C51" s="157">
        <f>'Tab1'!D84+0</f>
        <v>16.8</v>
      </c>
      <c r="D51" s="157">
        <f>'Tab1'!D134+0</f>
        <v>16.7</v>
      </c>
    </row>
    <row r="52" spans="1:5" s="20" customFormat="1" ht="9.9499999999999993" customHeight="1" x14ac:dyDescent="0.2">
      <c r="A52" s="227" t="s">
        <v>881</v>
      </c>
      <c r="B52" s="163"/>
      <c r="C52" s="163"/>
      <c r="D52" s="163"/>
    </row>
    <row r="53" spans="1:5" s="22" customFormat="1" ht="9.9499999999999993" customHeight="1" x14ac:dyDescent="0.2">
      <c r="A53" s="194" t="s">
        <v>1012</v>
      </c>
      <c r="B53" s="155">
        <f>IF('Tab1'!D35+0&gt;0,'Tab1'!D35+0,"//")</f>
        <v>50.4</v>
      </c>
      <c r="C53" s="155">
        <f>'Tab1'!D85+0</f>
        <v>34</v>
      </c>
      <c r="D53" s="155">
        <f>'Tab1'!D135+0</f>
        <v>29.2</v>
      </c>
      <c r="E53" s="42"/>
    </row>
    <row r="54" spans="1:5" ht="9.9499999999999993" customHeight="1" x14ac:dyDescent="0.2">
      <c r="A54" s="194" t="s">
        <v>1013</v>
      </c>
      <c r="B54" s="155">
        <f>IF('Tab1'!D36+0&gt;0,'Tab1'!D36+0,"//")</f>
        <v>24.3</v>
      </c>
      <c r="C54" s="155">
        <f>'Tab1'!D86+0</f>
        <v>24.5</v>
      </c>
      <c r="D54" s="155">
        <f>'Tab1'!D136+0</f>
        <v>18.600000000000001</v>
      </c>
    </row>
    <row r="55" spans="1:5" ht="9.9499999999999993" customHeight="1" x14ac:dyDescent="0.2">
      <c r="A55" s="194" t="s">
        <v>1014</v>
      </c>
      <c r="B55" s="155">
        <f>IF('Tab1'!D37+0&gt;0,'Tab1'!D37+0,"//")</f>
        <v>20.9</v>
      </c>
      <c r="C55" s="155">
        <f>'Tab1'!D87+0</f>
        <v>35.5</v>
      </c>
      <c r="D55" s="155">
        <f>'Tab1'!D137+0</f>
        <v>19.399999999999999</v>
      </c>
    </row>
    <row r="56" spans="1:5" ht="9.9499999999999993" customHeight="1" x14ac:dyDescent="0.2">
      <c r="A56" s="194" t="s">
        <v>1015</v>
      </c>
      <c r="B56" s="155">
        <f>IF('Tab1'!D38+0&gt;0,'Tab1'!D38+0,"//")</f>
        <v>22.6</v>
      </c>
      <c r="C56" s="155">
        <f>'Tab1'!D88+0</f>
        <v>38.299999999999997</v>
      </c>
      <c r="D56" s="155">
        <f>'Tab1'!D138+0</f>
        <v>19.7</v>
      </c>
    </row>
    <row r="57" spans="1:5" s="22" customFormat="1" ht="9.9499999999999993" customHeight="1" x14ac:dyDescent="0.2">
      <c r="A57" s="194" t="s">
        <v>1016</v>
      </c>
      <c r="B57" s="155">
        <f>IF('Tab1'!D39+0&gt;0,'Tab1'!D39+0,"//")</f>
        <v>22.8</v>
      </c>
      <c r="C57" s="155">
        <f>'Tab1'!D89+0</f>
        <v>18.399999999999999</v>
      </c>
      <c r="D57" s="155">
        <f>'Tab1'!D139+0</f>
        <v>16.100000000000001</v>
      </c>
      <c r="E57" s="42"/>
    </row>
    <row r="58" spans="1:5" ht="9.9499999999999993" customHeight="1" x14ac:dyDescent="0.2">
      <c r="A58" s="194" t="s">
        <v>1017</v>
      </c>
      <c r="B58" s="155">
        <f>IF('Tab1'!D40+0&gt;0,'Tab1'!D40+0,"//")</f>
        <v>24</v>
      </c>
      <c r="C58" s="155">
        <f>'Tab1'!D90+0</f>
        <v>21.9</v>
      </c>
      <c r="D58" s="155">
        <f>'Tab1'!D140+0</f>
        <v>16</v>
      </c>
    </row>
    <row r="59" spans="1:5" ht="9.9499999999999993" customHeight="1" x14ac:dyDescent="0.2">
      <c r="A59" s="195" t="s">
        <v>116</v>
      </c>
      <c r="B59" s="157">
        <f>IF('Tab1'!D41+0&gt;0,'Tab1'!D41+0,"//")</f>
        <v>22.8</v>
      </c>
      <c r="C59" s="157">
        <f>'Tab1'!D91+0</f>
        <v>26.8</v>
      </c>
      <c r="D59" s="157">
        <f>'Tab1'!D141+0</f>
        <v>16.5</v>
      </c>
    </row>
    <row r="60" spans="1:5" s="22" customFormat="1" ht="11.1" customHeight="1" x14ac:dyDescent="0.15">
      <c r="A60" s="23"/>
      <c r="B60" s="55"/>
      <c r="C60" s="55"/>
      <c r="D60" s="55"/>
      <c r="E60" s="42"/>
    </row>
    <row r="61" spans="1:5" ht="45" customHeight="1" x14ac:dyDescent="0.2">
      <c r="A61" s="87" t="s">
        <v>1104</v>
      </c>
      <c r="B61" s="236" t="s">
        <v>88</v>
      </c>
      <c r="C61" s="238" t="s">
        <v>89</v>
      </c>
      <c r="D61" s="180" t="s">
        <v>885</v>
      </c>
    </row>
    <row r="62" spans="1:5" s="6" customFormat="1" ht="9.9499999999999993" customHeight="1" x14ac:dyDescent="0.2">
      <c r="A62" s="227" t="s">
        <v>95</v>
      </c>
      <c r="B62" s="159">
        <f>(B22*B68+B23*B69)/100</f>
        <v>4.9457760000000004</v>
      </c>
      <c r="C62" s="160">
        <f>(C22*C68+C23*C69)/100</f>
        <v>13.608606999999999</v>
      </c>
      <c r="D62" s="159">
        <f>(D22*D68+D23*D69)/100</f>
        <v>7.9675039999999999</v>
      </c>
      <c r="E62" s="17"/>
    </row>
    <row r="63" spans="1:5" s="6" customFormat="1" ht="9.9499999999999993" customHeight="1" x14ac:dyDescent="0.2">
      <c r="A63" s="227" t="s">
        <v>882</v>
      </c>
      <c r="B63" s="159"/>
      <c r="C63" s="160"/>
      <c r="D63" s="159"/>
      <c r="E63" s="17"/>
    </row>
    <row r="64" spans="1:5" ht="9.9499999999999993" customHeight="1" x14ac:dyDescent="0.2">
      <c r="A64" s="194" t="s">
        <v>147</v>
      </c>
      <c r="B64" s="118">
        <f>IF('Tab1'!D42+0&gt;0,'Tab1'!D42+0,"//")</f>
        <v>12.7</v>
      </c>
      <c r="C64" s="161">
        <f>'Tab1'!D92+0</f>
        <v>18</v>
      </c>
      <c r="D64" s="118">
        <f>'Tab1'!D142+0</f>
        <v>14.3</v>
      </c>
    </row>
    <row r="65" spans="1:5" ht="9.9499999999999993" customHeight="1" x14ac:dyDescent="0.2">
      <c r="A65" s="194" t="s">
        <v>115</v>
      </c>
      <c r="B65" s="118">
        <f>IF('Tab1'!D43+0&gt;0,'Tab1'!D43+0,"//")</f>
        <v>4.7</v>
      </c>
      <c r="C65" s="161">
        <f>'Tab1'!D93+0</f>
        <v>11.3</v>
      </c>
      <c r="D65" s="118">
        <f>'Tab1'!D143+0</f>
        <v>6.4</v>
      </c>
    </row>
    <row r="66" spans="1:5" ht="9.9499999999999993" customHeight="1" x14ac:dyDescent="0.2">
      <c r="A66" s="194" t="s">
        <v>91</v>
      </c>
      <c r="B66" s="118">
        <f>IF('Tab1'!D44+0&gt;0,'Tab1'!D44+0,"//")</f>
        <v>2.7</v>
      </c>
      <c r="C66" s="161">
        <f>'Tab1'!D94+0</f>
        <v>9</v>
      </c>
      <c r="D66" s="118">
        <f>'Tab1'!D144+0</f>
        <v>5</v>
      </c>
    </row>
    <row r="67" spans="1:5" s="20" customFormat="1" ht="9.9499999999999993" customHeight="1" x14ac:dyDescent="0.2">
      <c r="A67" s="227" t="s">
        <v>883</v>
      </c>
      <c r="B67" s="162"/>
      <c r="C67" s="162"/>
      <c r="D67" s="162"/>
    </row>
    <row r="68" spans="1:5" s="20" customFormat="1" ht="9.9499999999999993" customHeight="1" x14ac:dyDescent="0.2">
      <c r="A68" s="194" t="s">
        <v>138</v>
      </c>
      <c r="B68" s="118">
        <f>IF('Tab1'!D45+0&gt;0,'Tab1'!D45+0,"//")</f>
        <v>4.0999999999999996</v>
      </c>
      <c r="C68" s="118">
        <f>'Tab1'!D95+0</f>
        <v>13.1</v>
      </c>
      <c r="D68" s="118">
        <f>'Tab1'!D145+0</f>
        <v>6.7</v>
      </c>
    </row>
    <row r="69" spans="1:5" s="20" customFormat="1" ht="9.9499999999999993" customHeight="1" x14ac:dyDescent="0.2">
      <c r="A69" s="195" t="s">
        <v>139</v>
      </c>
      <c r="B69" s="119">
        <f>IF('Tab1'!D46+0&gt;0,'Tab1'!D46+0,"//")</f>
        <v>5.7</v>
      </c>
      <c r="C69" s="118">
        <f>'Tab1'!D96+0</f>
        <v>14.2</v>
      </c>
      <c r="D69" s="118">
        <f>'Tab1'!D146+0</f>
        <v>9.5</v>
      </c>
    </row>
    <row r="70" spans="1:5" s="20" customFormat="1" ht="9.9499999999999993" customHeight="1" x14ac:dyDescent="0.2">
      <c r="A70" s="227" t="s">
        <v>884</v>
      </c>
      <c r="B70" s="163"/>
      <c r="C70" s="163"/>
      <c r="D70" s="163"/>
    </row>
    <row r="71" spans="1:5" s="20" customFormat="1" ht="9.9499999999999993" customHeight="1" x14ac:dyDescent="0.2">
      <c r="A71" s="194" t="s">
        <v>141</v>
      </c>
      <c r="B71" s="155" t="str">
        <f>IF('Tab1'!D47+0&gt;0,'Tab1'!D47,"//")</f>
        <v xml:space="preserve">1,1 </v>
      </c>
      <c r="C71" s="155">
        <f>'Tab1'!D97+0</f>
        <v>1.7</v>
      </c>
      <c r="D71" s="155">
        <f>'Tab1'!D147+0</f>
        <v>3.2</v>
      </c>
    </row>
    <row r="72" spans="1:5" s="20" customFormat="1" ht="9.9499999999999993" customHeight="1" x14ac:dyDescent="0.2">
      <c r="A72" s="194" t="s">
        <v>142</v>
      </c>
      <c r="B72" s="155" t="str">
        <f>IF('Tab1'!D48+0&gt;0,'Tab1'!D48,"//")</f>
        <v xml:space="preserve">1,2 </v>
      </c>
      <c r="C72" s="155">
        <f>'Tab1'!D98+0</f>
        <v>6.9</v>
      </c>
      <c r="D72" s="155">
        <f>'Tab1'!D148+0</f>
        <v>6.6</v>
      </c>
    </row>
    <row r="73" spans="1:5" s="20" customFormat="1" ht="9.9499999999999993" customHeight="1" x14ac:dyDescent="0.2">
      <c r="A73" s="194" t="s">
        <v>143</v>
      </c>
      <c r="B73" s="155" t="str">
        <f>IF('Tab1'!D49+0&gt;0,'Tab1'!D49,"//")</f>
        <v xml:space="preserve">7,2 </v>
      </c>
      <c r="C73" s="155">
        <f>'Tab1'!D99+0</f>
        <v>16.100000000000001</v>
      </c>
      <c r="D73" s="155">
        <f>'Tab1'!D149+0</f>
        <v>11.9</v>
      </c>
    </row>
    <row r="74" spans="1:5" s="20" customFormat="1" ht="9.9499999999999993" customHeight="1" x14ac:dyDescent="0.2">
      <c r="A74" s="195" t="s">
        <v>144</v>
      </c>
      <c r="B74" s="157" t="str">
        <f>IF('Tab1'!D50+0&gt;0,'Tab1'!D50,"//")</f>
        <v xml:space="preserve">4,5 </v>
      </c>
      <c r="C74" s="157">
        <f>'Tab1'!D100+0</f>
        <v>13.1</v>
      </c>
      <c r="D74" s="157">
        <f>'Tab1'!D150+0</f>
        <v>8.1</v>
      </c>
    </row>
    <row r="75" spans="1:5" s="20" customFormat="1" ht="9.9499999999999993" customHeight="1" x14ac:dyDescent="0.2">
      <c r="A75" s="227" t="s">
        <v>881</v>
      </c>
      <c r="B75" s="163"/>
      <c r="C75" s="163"/>
      <c r="D75" s="163"/>
    </row>
    <row r="76" spans="1:5" s="22" customFormat="1" ht="9.9499999999999993" customHeight="1" x14ac:dyDescent="0.2">
      <c r="A76" s="194" t="s">
        <v>1012</v>
      </c>
      <c r="B76" s="155">
        <f>IF('Tab1'!D51+0&gt;0,'Tab1'!D51+0,"//")</f>
        <v>12.2</v>
      </c>
      <c r="C76" s="155">
        <f>'Tab1'!D101+0</f>
        <v>16.3</v>
      </c>
      <c r="D76" s="155">
        <f>'Tab1'!D151+0</f>
        <v>9.5</v>
      </c>
      <c r="E76" s="42"/>
    </row>
    <row r="77" spans="1:5" ht="9.9499999999999993" customHeight="1" x14ac:dyDescent="0.2">
      <c r="A77" s="194" t="s">
        <v>1013</v>
      </c>
      <c r="B77" s="155">
        <f>IF('Tab1'!D52+0&gt;0,'Tab1'!D52+0,"//")</f>
        <v>10.7</v>
      </c>
      <c r="C77" s="155">
        <f>'Tab1'!D102+0</f>
        <v>14.1</v>
      </c>
      <c r="D77" s="155">
        <f>'Tab1'!D152+0</f>
        <v>9</v>
      </c>
    </row>
    <row r="78" spans="1:5" s="22" customFormat="1" ht="9.9499999999999993" customHeight="1" x14ac:dyDescent="0.2">
      <c r="A78" s="194" t="s">
        <v>1014</v>
      </c>
      <c r="B78" s="155">
        <f>IF('Tab1'!D53+0&gt;0,'Tab1'!D53+0,"")</f>
        <v>7.3</v>
      </c>
      <c r="C78" s="155">
        <f>'Tab1'!D103+0</f>
        <v>11.6</v>
      </c>
      <c r="D78" s="155">
        <f>'Tab1'!D153+0</f>
        <v>8.3000000000000007</v>
      </c>
      <c r="E78" s="42"/>
    </row>
    <row r="79" spans="1:5" ht="9.9499999999999993" customHeight="1" x14ac:dyDescent="0.2">
      <c r="A79" s="194" t="s">
        <v>1015</v>
      </c>
      <c r="B79" s="155">
        <f>IF('Tab1'!D54+0&gt;0,'Tab1'!D54+0,"//")</f>
        <v>8.6999999999999993</v>
      </c>
      <c r="C79" s="155">
        <f>'Tab1'!D104+0</f>
        <v>12.8</v>
      </c>
      <c r="D79" s="155">
        <f>'Tab1'!D154+0</f>
        <v>8.9</v>
      </c>
    </row>
    <row r="80" spans="1:5" s="22" customFormat="1" ht="9.9499999999999993" customHeight="1" x14ac:dyDescent="0.2">
      <c r="A80" s="194" t="s">
        <v>1016</v>
      </c>
      <c r="B80" s="155">
        <f>IF('Tab1'!D55+0&gt;0,'Tab1'!D55+0,"//")</f>
        <v>6.4</v>
      </c>
      <c r="C80" s="155">
        <f>'Tab1'!D105+0</f>
        <v>14.9</v>
      </c>
      <c r="D80" s="155">
        <f>'Tab1'!D155+0</f>
        <v>8.4</v>
      </c>
      <c r="E80" s="42"/>
    </row>
    <row r="81" spans="1:5" ht="9.9499999999999993" customHeight="1" x14ac:dyDescent="0.2">
      <c r="A81" s="194" t="s">
        <v>1017</v>
      </c>
      <c r="B81" s="155">
        <f>IF('Tab1'!D56+0&gt;0,'Tab1'!D56+0,"//")</f>
        <v>6.8</v>
      </c>
      <c r="C81" s="155">
        <f>'Tab1'!D106+0</f>
        <v>13.1</v>
      </c>
      <c r="D81" s="155">
        <f>'Tab1'!D156+0</f>
        <v>8</v>
      </c>
    </row>
    <row r="82" spans="1:5" ht="9.9499999999999993" customHeight="1" x14ac:dyDescent="0.2">
      <c r="A82" s="195" t="s">
        <v>116</v>
      </c>
      <c r="B82" s="157">
        <f>IF('Tab1'!D57+0&gt;0,'Tab1'!D57+0,"//")</f>
        <v>4.0999999999999996</v>
      </c>
      <c r="C82" s="157">
        <f>'Tab1'!D107+0</f>
        <v>6.8</v>
      </c>
      <c r="D82" s="157">
        <f>'Tab1'!D157+0</f>
        <v>6</v>
      </c>
    </row>
    <row r="83" spans="1:5" ht="11.1" customHeight="1" x14ac:dyDescent="0.2"/>
    <row r="84" spans="1:5" ht="45" customHeight="1" x14ac:dyDescent="0.2">
      <c r="A84" s="141" t="s">
        <v>1105</v>
      </c>
      <c r="B84" s="236" t="s">
        <v>88</v>
      </c>
      <c r="C84" s="236" t="s">
        <v>89</v>
      </c>
      <c r="D84" s="236" t="s">
        <v>885</v>
      </c>
    </row>
    <row r="85" spans="1:5" s="6" customFormat="1" ht="9.9499999999999993" customHeight="1" x14ac:dyDescent="0.2">
      <c r="A85" s="199" t="s">
        <v>889</v>
      </c>
      <c r="B85" s="164">
        <f>IF('Tab1'!Q2+0&gt;0,100*ROUND(0.01*('Tab1'!Q2+0),0),"//")</f>
        <v>1700</v>
      </c>
      <c r="C85" s="164">
        <f>IF('Tab1'!Q3+0&gt;0,100*ROUND(0.01*('Tab1'!Q3+0),0),"//")</f>
        <v>58100</v>
      </c>
      <c r="D85" s="120">
        <f>IF('Tab1'!Q4+0&gt;0,100*ROUND(0.01*('Tab1'!Q4+0),0),"//")</f>
        <v>897100</v>
      </c>
      <c r="E85" s="17"/>
    </row>
    <row r="86" spans="1:5" s="6" customFormat="1" ht="9.9499999999999993" customHeight="1" x14ac:dyDescent="0.2">
      <c r="A86" s="230" t="s">
        <v>890</v>
      </c>
      <c r="B86" s="97">
        <f>IF('Tab1'!Q5+0&gt;0,'Tab1'!Q5+0,"//")</f>
        <v>1.8580000000000001</v>
      </c>
      <c r="C86" s="97">
        <f>IF('Tab1'!Q6+0&gt;0,'Tab1'!Q6+0,"//")</f>
        <v>4.46</v>
      </c>
      <c r="D86" s="97">
        <f>IF('Tab1'!Q7+0&gt;0,'Tab1'!Q7+0,"//")</f>
        <v>4.7530000000000001</v>
      </c>
      <c r="E86" s="17"/>
    </row>
  </sheetData>
  <mergeCells count="6">
    <mergeCell ref="B6:D6"/>
    <mergeCell ref="B7:D7"/>
    <mergeCell ref="B1:D1"/>
    <mergeCell ref="B2:D2"/>
    <mergeCell ref="B3:D3"/>
    <mergeCell ref="B4:D4"/>
  </mergeCells>
  <phoneticPr fontId="2" type="noConversion"/>
  <pageMargins left="0.26" right="0.26" top="0.34" bottom="0.23" header="0.17" footer="0.17"/>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8"/>
  <sheetViews>
    <sheetView workbookViewId="0">
      <selection activeCell="A8" sqref="A8"/>
    </sheetView>
  </sheetViews>
  <sheetFormatPr baseColWidth="10" defaultRowHeight="12.75" x14ac:dyDescent="0.2"/>
  <cols>
    <col min="1" max="1" width="39.7109375" style="34" customWidth="1"/>
    <col min="2" max="4" width="20.7109375" style="51" customWidth="1"/>
  </cols>
  <sheetData>
    <row r="1" spans="1:14" s="84" customFormat="1" ht="11.25" customHeight="1" x14ac:dyDescent="0.2">
      <c r="A1" s="176" t="s">
        <v>1058</v>
      </c>
      <c r="B1" s="265" t="s">
        <v>27</v>
      </c>
      <c r="C1" s="265"/>
      <c r="D1" s="265"/>
      <c r="E1" s="83"/>
    </row>
    <row r="2" spans="1:14" s="84" customFormat="1" ht="12.75" customHeight="1" x14ac:dyDescent="0.2">
      <c r="A2" s="176"/>
      <c r="B2" s="266">
        <f>Entreprises!B2</f>
        <v>1266</v>
      </c>
      <c r="C2" s="266"/>
      <c r="D2" s="266"/>
      <c r="E2" s="83"/>
    </row>
    <row r="3" spans="1:14" s="84" customFormat="1" ht="12.75" customHeight="1" x14ac:dyDescent="0.2">
      <c r="A3" s="176"/>
      <c r="B3" s="266" t="str">
        <f>Entreprises!B3</f>
        <v xml:space="preserve">Restauration de collectivités </v>
      </c>
      <c r="C3" s="266"/>
      <c r="D3" s="266"/>
      <c r="E3" s="83"/>
    </row>
    <row r="4" spans="1:14" s="6" customFormat="1" ht="12.75" customHeight="1" x14ac:dyDescent="0.2">
      <c r="A4" s="76" t="s">
        <v>1059</v>
      </c>
      <c r="B4" s="262" t="s">
        <v>1060</v>
      </c>
      <c r="C4" s="262"/>
      <c r="D4" s="262"/>
      <c r="E4" s="77"/>
      <c r="F4" s="77"/>
      <c r="G4" s="77"/>
      <c r="H4" s="77"/>
      <c r="I4" s="77"/>
      <c r="J4" s="77"/>
      <c r="K4" s="77"/>
      <c r="L4" s="77"/>
      <c r="M4" s="77"/>
      <c r="N4" s="77"/>
    </row>
    <row r="5" spans="1:14" s="6" customFormat="1" ht="12.75" customHeight="1" x14ac:dyDescent="0.2">
      <c r="A5" s="76" t="s">
        <v>1061</v>
      </c>
      <c r="B5" s="78"/>
      <c r="C5" s="79"/>
      <c r="D5" s="78"/>
      <c r="E5" s="77"/>
      <c r="F5" s="77"/>
      <c r="G5" s="77"/>
      <c r="H5" s="77"/>
      <c r="I5" s="77"/>
      <c r="J5" s="77"/>
      <c r="K5" s="77"/>
      <c r="L5" s="77"/>
      <c r="M5" s="77"/>
      <c r="N5" s="77"/>
    </row>
    <row r="6" spans="1:14" s="6" customFormat="1" ht="12.75" customHeight="1" x14ac:dyDescent="0.2">
      <c r="A6" s="76" t="s">
        <v>1042</v>
      </c>
      <c r="B6" s="261" t="s">
        <v>1088</v>
      </c>
      <c r="C6" s="262"/>
      <c r="D6" s="262"/>
      <c r="E6" s="77"/>
      <c r="F6" s="77"/>
      <c r="G6" s="77"/>
      <c r="H6" s="77"/>
      <c r="I6" s="77"/>
      <c r="J6" s="80"/>
      <c r="K6" s="80"/>
      <c r="L6" s="77"/>
      <c r="M6" s="77"/>
      <c r="N6" s="77"/>
    </row>
    <row r="7" spans="1:14" s="6" customFormat="1" ht="12.75" customHeight="1" x14ac:dyDescent="0.2">
      <c r="A7" s="81" t="s">
        <v>1043</v>
      </c>
      <c r="B7" s="263" t="s">
        <v>1089</v>
      </c>
      <c r="C7" s="260"/>
      <c r="D7" s="260"/>
      <c r="E7" s="75"/>
      <c r="F7" s="75"/>
      <c r="G7" s="75"/>
      <c r="H7" s="75"/>
      <c r="I7" s="75"/>
      <c r="J7" s="75"/>
      <c r="K7" s="75"/>
      <c r="L7" s="82"/>
      <c r="M7" s="82"/>
      <c r="N7" s="82"/>
    </row>
    <row r="8" spans="1:14" ht="11.1" customHeight="1" x14ac:dyDescent="0.2">
      <c r="A8" s="39"/>
    </row>
    <row r="9" spans="1:14" ht="45" customHeight="1" x14ac:dyDescent="0.2">
      <c r="A9" s="87" t="s">
        <v>1106</v>
      </c>
      <c r="B9" s="236" t="s">
        <v>88</v>
      </c>
      <c r="C9" s="238" t="s">
        <v>89</v>
      </c>
      <c r="D9" s="180" t="s">
        <v>885</v>
      </c>
    </row>
    <row r="10" spans="1:14" s="16" customFormat="1" ht="9.9499999999999993" customHeight="1" x14ac:dyDescent="0.2">
      <c r="A10" s="227" t="s">
        <v>93</v>
      </c>
      <c r="B10" s="148"/>
      <c r="C10" s="19"/>
      <c r="D10" s="148"/>
    </row>
    <row r="11" spans="1:14" s="7" customFormat="1" ht="9.9499999999999993" customHeight="1" x14ac:dyDescent="0.2">
      <c r="A11" s="194" t="s">
        <v>147</v>
      </c>
      <c r="B11" s="118">
        <f>'Tab1'!M8+0</f>
        <v>11.827</v>
      </c>
      <c r="C11" s="149">
        <f>'Tab1'!M58+0</f>
        <v>41.220999999999997</v>
      </c>
      <c r="D11" s="117">
        <f>'Tab1'!M108+0</f>
        <v>25.210999999999999</v>
      </c>
    </row>
    <row r="12" spans="1:14" s="7" customFormat="1" ht="9.9499999999999993" customHeight="1" x14ac:dyDescent="0.2">
      <c r="A12" s="194" t="s">
        <v>115</v>
      </c>
      <c r="B12" s="118">
        <f>'Tab1'!M9+0</f>
        <v>49.197000000000003</v>
      </c>
      <c r="C12" s="149">
        <f>'Tab1'!M59+0</f>
        <v>38.793999999999997</v>
      </c>
      <c r="D12" s="117">
        <f>'Tab1'!M109+0</f>
        <v>46.613</v>
      </c>
    </row>
    <row r="13" spans="1:14" s="7" customFormat="1" ht="9.9499999999999993" customHeight="1" x14ac:dyDescent="0.2">
      <c r="A13" s="194" t="s">
        <v>91</v>
      </c>
      <c r="B13" s="118">
        <f>'Tab1'!M10+0</f>
        <v>38.975999999999999</v>
      </c>
      <c r="C13" s="149">
        <f>'Tab1'!M60+0</f>
        <v>19.984999999999999</v>
      </c>
      <c r="D13" s="117">
        <f>'Tab1'!M110+0</f>
        <v>28.175999999999998</v>
      </c>
    </row>
    <row r="14" spans="1:14" s="2" customFormat="1" ht="9.9499999999999993" customHeight="1" x14ac:dyDescent="0.2">
      <c r="A14" s="228" t="s">
        <v>145</v>
      </c>
      <c r="B14" s="123">
        <f>'Tab1'!M11+0</f>
        <v>22.734000000000002</v>
      </c>
      <c r="C14" s="151">
        <f>'Tab1'!M61+0</f>
        <v>11.477</v>
      </c>
      <c r="D14" s="150">
        <f>'Tab1'!M111+0</f>
        <v>16.475000000000001</v>
      </c>
    </row>
    <row r="15" spans="1:14" s="2" customFormat="1" ht="9.9499999999999993" customHeight="1" x14ac:dyDescent="0.2">
      <c r="A15" s="229" t="s">
        <v>146</v>
      </c>
      <c r="B15" s="124">
        <f>'Tab1'!M12+0</f>
        <v>6.9</v>
      </c>
      <c r="C15" s="152">
        <f>'Tab1'!M62+0</f>
        <v>4.4189999999999996</v>
      </c>
      <c r="D15" s="150">
        <f>'Tab1'!M112+0</f>
        <v>6.0119999999999996</v>
      </c>
      <c r="E15" s="26"/>
      <c r="F15" s="26"/>
      <c r="G15" s="26"/>
    </row>
    <row r="16" spans="1:14" s="7" customFormat="1" ht="9.9499999999999993" customHeight="1" x14ac:dyDescent="0.2">
      <c r="A16" s="227" t="s">
        <v>140</v>
      </c>
      <c r="B16" s="154"/>
      <c r="C16" s="154"/>
      <c r="D16" s="154"/>
      <c r="F16" s="12"/>
    </row>
    <row r="17" spans="1:7" s="7" customFormat="1" ht="9.9499999999999993" customHeight="1" x14ac:dyDescent="0.2">
      <c r="A17" s="194" t="s">
        <v>141</v>
      </c>
      <c r="B17" s="155">
        <f>IF('Tab1'!M15+0&gt;0,'Tab1'!M15+0,"//")</f>
        <v>4.899</v>
      </c>
      <c r="C17" s="156">
        <f>IF('Tab1'!M65+0&gt;0,'Tab1'!M65+0,"//")</f>
        <v>6.8609999999999998</v>
      </c>
      <c r="D17" s="156">
        <f>'Tab1'!M115+0</f>
        <v>17.783000000000001</v>
      </c>
    </row>
    <row r="18" spans="1:7" s="7" customFormat="1" ht="9.9499999999999993" customHeight="1" x14ac:dyDescent="0.2">
      <c r="A18" s="194" t="s">
        <v>142</v>
      </c>
      <c r="B18" s="155">
        <f>IF('Tab1'!M16+0&gt;0,'Tab1'!M16+0,"//")</f>
        <v>14.554</v>
      </c>
      <c r="C18" s="156">
        <f>IF('Tab1'!M66+0&gt;0,'Tab1'!M66+0,"//")</f>
        <v>9.2880000000000003</v>
      </c>
      <c r="D18" s="156">
        <f>'Tab1'!M116+0</f>
        <v>21.873999999999999</v>
      </c>
    </row>
    <row r="19" spans="1:7" s="7" customFormat="1" ht="9.9499999999999993" customHeight="1" x14ac:dyDescent="0.2">
      <c r="A19" s="194" t="s">
        <v>143</v>
      </c>
      <c r="B19" s="155">
        <f>IF('Tab1'!M17+0&gt;0,'Tab1'!M17+0,"//")</f>
        <v>66.707999999999998</v>
      </c>
      <c r="C19" s="156">
        <f>IF('Tab1'!M67+0&gt;0,'Tab1'!M67+0,"//")</f>
        <v>76.421999999999997</v>
      </c>
      <c r="D19" s="156">
        <f>'Tab1'!M117+0</f>
        <v>47.021999999999998</v>
      </c>
    </row>
    <row r="20" spans="1:7" s="7" customFormat="1" ht="9.9499999999999993" customHeight="1" x14ac:dyDescent="0.2">
      <c r="A20" s="195" t="s">
        <v>144</v>
      </c>
      <c r="B20" s="157">
        <f>IF('Tab1'!M18+0&gt;0,'Tab1'!M18+0,"//")</f>
        <v>13.84</v>
      </c>
      <c r="C20" s="158">
        <f>IF('Tab1'!M68+0&gt;0,'Tab1'!M68+0,"//")</f>
        <v>7.4290000000000003</v>
      </c>
      <c r="D20" s="158">
        <f>'Tab1'!M118+0</f>
        <v>13.321</v>
      </c>
      <c r="E20" s="12"/>
      <c r="F20" s="12"/>
      <c r="G20" s="12"/>
    </row>
    <row r="21" spans="1:7" s="7" customFormat="1" ht="9.9499999999999993" customHeight="1" x14ac:dyDescent="0.2">
      <c r="A21" s="227" t="s">
        <v>912</v>
      </c>
      <c r="B21" s="154"/>
      <c r="C21" s="154"/>
      <c r="D21" s="154"/>
    </row>
    <row r="22" spans="1:7" s="7" customFormat="1" ht="9.9499999999999993" customHeight="1" x14ac:dyDescent="0.2">
      <c r="A22" s="194" t="s">
        <v>1012</v>
      </c>
      <c r="B22" s="155">
        <f>IF('Tab1'!M19+0&gt;0,'Tab1'!M19+0,"//")</f>
        <v>2.6739999999999999</v>
      </c>
      <c r="C22" s="156">
        <f>IF('Tab1'!M69+0&gt;0,'Tab1'!M69+0,"//")</f>
        <v>38.124000000000002</v>
      </c>
      <c r="D22" s="156">
        <f>'Tab1'!M119+0</f>
        <v>20.995000000000001</v>
      </c>
    </row>
    <row r="23" spans="1:7" s="7" customFormat="1" ht="9.9499999999999993" customHeight="1" x14ac:dyDescent="0.2">
      <c r="A23" s="194" t="s">
        <v>1013</v>
      </c>
      <c r="B23" s="155">
        <f>IF('Tab1'!M20+0&gt;0,'Tab1'!M20+0,"//")</f>
        <v>2.2309999999999999</v>
      </c>
      <c r="C23" s="156">
        <f>IF('Tab1'!M70+0&gt;0,'Tab1'!M70+0,"//")</f>
        <v>15.994999999999999</v>
      </c>
      <c r="D23" s="156">
        <f>'Tab1'!M120+0</f>
        <v>8.9760000000000009</v>
      </c>
    </row>
    <row r="24" spans="1:7" s="7" customFormat="1" ht="9.75" customHeight="1" x14ac:dyDescent="0.2">
      <c r="A24" s="194" t="s">
        <v>1014</v>
      </c>
      <c r="B24" s="155">
        <f>IF('Tab1'!M21+0&gt;0,'Tab1'!M21+0,"//")</f>
        <v>3.536</v>
      </c>
      <c r="C24" s="156">
        <f>IF('Tab1'!M71+0&gt;0,'Tab1'!M71+0,"//")</f>
        <v>17.728000000000002</v>
      </c>
      <c r="D24" s="156">
        <f>'Tab1'!M121+0</f>
        <v>12.249000000000001</v>
      </c>
    </row>
    <row r="25" spans="1:7" s="20" customFormat="1" ht="9.9499999999999993" customHeight="1" x14ac:dyDescent="0.2">
      <c r="A25" s="194" t="s">
        <v>1015</v>
      </c>
      <c r="B25" s="155">
        <f>IF('Tab1'!M22+0&gt;0,'Tab1'!M22+0,"//")</f>
        <v>3.0760000000000001</v>
      </c>
      <c r="C25" s="156">
        <f>IF('Tab1'!M72+0&gt;0,'Tab1'!M72+0,"//")</f>
        <v>7.9729999999999999</v>
      </c>
      <c r="D25" s="156">
        <f>'Tab1'!M122+0</f>
        <v>8.4619999999999997</v>
      </c>
    </row>
    <row r="26" spans="1:7" s="7" customFormat="1" ht="9.9499999999999993" customHeight="1" x14ac:dyDescent="0.2">
      <c r="A26" s="194" t="s">
        <v>1016</v>
      </c>
      <c r="B26" s="155">
        <f>IF('Tab1'!M23+0&gt;0,'Tab1'!M23+0,"//")</f>
        <v>6.0529999999999999</v>
      </c>
      <c r="C26" s="156">
        <f>IF('Tab1'!M73+0&gt;0,'Tab1'!M73+0,"//")</f>
        <v>4.1319999999999997</v>
      </c>
      <c r="D26" s="156">
        <f>'Tab1'!M123+0</f>
        <v>10.66</v>
      </c>
    </row>
    <row r="27" spans="1:7" s="7" customFormat="1" ht="9.9499999999999993" customHeight="1" x14ac:dyDescent="0.2">
      <c r="A27" s="194" t="s">
        <v>1017</v>
      </c>
      <c r="B27" s="155">
        <f>IF('Tab1'!M24+0&gt;0,'Tab1'!M24+0,"//")</f>
        <v>3.4830000000000001</v>
      </c>
      <c r="C27" s="156">
        <f>IF('Tab1'!M74+0&gt;0,'Tab1'!M74+0,"//")</f>
        <v>2.726</v>
      </c>
      <c r="D27" s="156">
        <f>'Tab1'!M124+0</f>
        <v>8.1929999999999996</v>
      </c>
    </row>
    <row r="28" spans="1:7" s="7" customFormat="1" ht="9.9499999999999993" customHeight="1" x14ac:dyDescent="0.2">
      <c r="A28" s="195" t="s">
        <v>116</v>
      </c>
      <c r="B28" s="157">
        <f>IF('Tab1'!M25+0&gt;0,'Tab1'!M25+0,"//")</f>
        <v>78.947999999999993</v>
      </c>
      <c r="C28" s="158">
        <f>IF('Tab1'!M75+0&gt;0,'Tab1'!M75+0,"//")</f>
        <v>13.321999999999999</v>
      </c>
      <c r="D28" s="158">
        <f>'Tab1'!M125+0</f>
        <v>30.465</v>
      </c>
    </row>
    <row r="29" spans="1:7" s="7" customFormat="1" ht="11.1" customHeight="1" x14ac:dyDescent="0.2">
      <c r="A29" s="21"/>
      <c r="B29" s="62"/>
      <c r="C29" s="62"/>
      <c r="D29" s="62"/>
    </row>
    <row r="30" spans="1:7" ht="45" customHeight="1" x14ac:dyDescent="0.2">
      <c r="A30" s="87" t="s">
        <v>1107</v>
      </c>
      <c r="B30" s="179" t="s">
        <v>88</v>
      </c>
      <c r="C30" s="179" t="s">
        <v>89</v>
      </c>
      <c r="D30" s="180" t="s">
        <v>885</v>
      </c>
    </row>
    <row r="31" spans="1:7" s="6" customFormat="1" ht="9.9499999999999993" customHeight="1" x14ac:dyDescent="0.2">
      <c r="A31" s="227" t="s">
        <v>95</v>
      </c>
      <c r="B31" s="159">
        <f>(B33*B11+B34*B12+B35*B13)/100</f>
        <v>35.094062999999998</v>
      </c>
      <c r="C31" s="160">
        <f>(C33*C11+C34*C12+C35*C13)/100</f>
        <v>36.454989999999995</v>
      </c>
      <c r="D31" s="159">
        <f>(D33*D11+D34*D12+D35*D13)/100</f>
        <v>29.193885000000002</v>
      </c>
    </row>
    <row r="32" spans="1:7" s="6" customFormat="1" ht="9.9499999999999993" customHeight="1" x14ac:dyDescent="0.2">
      <c r="A32" s="227" t="s">
        <v>882</v>
      </c>
      <c r="B32" s="159"/>
      <c r="C32" s="160"/>
      <c r="D32" s="159"/>
    </row>
    <row r="33" spans="1:4" ht="9.9499999999999993" customHeight="1" x14ac:dyDescent="0.2">
      <c r="A33" s="194" t="s">
        <v>147</v>
      </c>
      <c r="B33" s="118">
        <f>IF('Tab1'!M26+0&gt;0,'Tab1'!M26+0,"//")</f>
        <v>27</v>
      </c>
      <c r="C33" s="161">
        <f>'Tab1'!M76+0</f>
        <v>40.700000000000003</v>
      </c>
      <c r="D33" s="118">
        <f>'Tab1'!M126+0</f>
        <v>23</v>
      </c>
    </row>
    <row r="34" spans="1:4" ht="9.9499999999999993" customHeight="1" x14ac:dyDescent="0.2">
      <c r="A34" s="194" t="s">
        <v>115</v>
      </c>
      <c r="B34" s="118">
        <f>IF('Tab1'!M27+0&gt;0,'Tab1'!M27+0,"//")</f>
        <v>34.5</v>
      </c>
      <c r="C34" s="161">
        <f>'Tab1'!M77+0</f>
        <v>31.2</v>
      </c>
      <c r="D34" s="118">
        <f>'Tab1'!M127+0</f>
        <v>27.1</v>
      </c>
    </row>
    <row r="35" spans="1:4" ht="9.9499999999999993" customHeight="1" x14ac:dyDescent="0.2">
      <c r="A35" s="194" t="s">
        <v>91</v>
      </c>
      <c r="B35" s="118">
        <f>IF('Tab1'!M28+0&gt;0,'Tab1'!M28+0,"//")</f>
        <v>38.299999999999997</v>
      </c>
      <c r="C35" s="161">
        <f>'Tab1'!M78+0</f>
        <v>37.9</v>
      </c>
      <c r="D35" s="118">
        <f>'Tab1'!M128+0</f>
        <v>38.200000000000003</v>
      </c>
    </row>
    <row r="36" spans="1:4" s="20" customFormat="1" ht="9.9499999999999993" customHeight="1" x14ac:dyDescent="0.2">
      <c r="A36" s="227" t="s">
        <v>884</v>
      </c>
      <c r="B36" s="163"/>
      <c r="C36" s="163"/>
      <c r="D36" s="163"/>
    </row>
    <row r="37" spans="1:4" s="20" customFormat="1" ht="9.9499999999999993" customHeight="1" x14ac:dyDescent="0.2">
      <c r="A37" s="194" t="s">
        <v>141</v>
      </c>
      <c r="B37" s="155">
        <f>IF('Tab1'!M31+0&gt;0,'Tab1'!M31,"//")</f>
        <v>6.6</v>
      </c>
      <c r="C37" s="155">
        <f>'Tab1'!M81+0</f>
        <v>24.8</v>
      </c>
      <c r="D37" s="155">
        <f>'Tab1'!M131+0</f>
        <v>17.2</v>
      </c>
    </row>
    <row r="38" spans="1:4" s="20" customFormat="1" ht="9.9499999999999993" customHeight="1" x14ac:dyDescent="0.2">
      <c r="A38" s="194" t="s">
        <v>142</v>
      </c>
      <c r="B38" s="155">
        <f>IF('Tab1'!M32+0&gt;0,'Tab1'!M32,"//")</f>
        <v>13</v>
      </c>
      <c r="C38" s="155">
        <f>'Tab1'!M82+0</f>
        <v>11.8</v>
      </c>
      <c r="D38" s="155">
        <f>'Tab1'!M132+0</f>
        <v>22.5</v>
      </c>
    </row>
    <row r="39" spans="1:4" s="20" customFormat="1" ht="9.9499999999999993" customHeight="1" x14ac:dyDescent="0.2">
      <c r="A39" s="194" t="s">
        <v>143</v>
      </c>
      <c r="B39" s="155">
        <f>IF('Tab1'!M33+0&gt;0,'Tab1'!M33,"//")</f>
        <v>44.8</v>
      </c>
      <c r="C39" s="155">
        <f>'Tab1'!M83+0</f>
        <v>41.7</v>
      </c>
      <c r="D39" s="155">
        <f>'Tab1'!M133+0</f>
        <v>33.1</v>
      </c>
    </row>
    <row r="40" spans="1:4" s="20" customFormat="1" ht="9.9499999999999993" customHeight="1" x14ac:dyDescent="0.2">
      <c r="A40" s="195" t="s">
        <v>144</v>
      </c>
      <c r="B40" s="157">
        <f>IF('Tab1'!M34+0&gt;0,'Tab1'!M34,"//")</f>
        <v>21.5</v>
      </c>
      <c r="C40" s="157">
        <f>'Tab1'!M84+0</f>
        <v>24</v>
      </c>
      <c r="D40" s="157">
        <f>'Tab1'!M134+0</f>
        <v>42.4</v>
      </c>
    </row>
    <row r="41" spans="1:4" s="20" customFormat="1" ht="9.9499999999999993" customHeight="1" x14ac:dyDescent="0.2">
      <c r="A41" s="227" t="s">
        <v>881</v>
      </c>
      <c r="B41" s="163"/>
      <c r="C41" s="163"/>
      <c r="D41" s="163"/>
    </row>
    <row r="42" spans="1:4" s="22" customFormat="1" ht="9.9499999999999993" customHeight="1" x14ac:dyDescent="0.2">
      <c r="A42" s="194" t="s">
        <v>1012</v>
      </c>
      <c r="B42" s="155">
        <f>IF('Tab1'!M35+0&gt;0,'Tab1'!M35+0,"//")</f>
        <v>64.8</v>
      </c>
      <c r="C42" s="155">
        <f>'Tab1'!M85+0</f>
        <v>39</v>
      </c>
      <c r="D42" s="155">
        <f>'Tab1'!M135+0</f>
        <v>37.799999999999997</v>
      </c>
    </row>
    <row r="43" spans="1:4" ht="9.9499999999999993" customHeight="1" x14ac:dyDescent="0.2">
      <c r="A43" s="194" t="s">
        <v>1013</v>
      </c>
      <c r="B43" s="155">
        <f>IF('Tab1'!M36+0&gt;0,'Tab1'!M36+0,"//")</f>
        <v>32.6</v>
      </c>
      <c r="C43" s="155">
        <f>'Tab1'!M86+0</f>
        <v>29.2</v>
      </c>
      <c r="D43" s="155">
        <f>'Tab1'!M136+0</f>
        <v>28.3</v>
      </c>
    </row>
    <row r="44" spans="1:4" ht="9.9499999999999993" customHeight="1" x14ac:dyDescent="0.2">
      <c r="A44" s="194" t="s">
        <v>1014</v>
      </c>
      <c r="B44" s="155">
        <f>IF('Tab1'!M37+0&gt;0,'Tab1'!M37+0,"//")</f>
        <v>31.6</v>
      </c>
      <c r="C44" s="155">
        <f>'Tab1'!M87+0</f>
        <v>40.9</v>
      </c>
      <c r="D44" s="155">
        <f>'Tab1'!M137+0</f>
        <v>30.5</v>
      </c>
    </row>
    <row r="45" spans="1:4" ht="9.9499999999999993" customHeight="1" x14ac:dyDescent="0.2">
      <c r="A45" s="194" t="s">
        <v>1015</v>
      </c>
      <c r="B45" s="155">
        <f>IF('Tab1'!M38+0&gt;0,'Tab1'!M38+0,"//")</f>
        <v>33.5</v>
      </c>
      <c r="C45" s="155">
        <f>'Tab1'!M88+0</f>
        <v>42.8</v>
      </c>
      <c r="D45" s="155">
        <f>'Tab1'!M138+0</f>
        <v>29.1</v>
      </c>
    </row>
    <row r="46" spans="1:4" s="22" customFormat="1" ht="9.9499999999999993" customHeight="1" x14ac:dyDescent="0.2">
      <c r="A46" s="194" t="s">
        <v>1016</v>
      </c>
      <c r="B46" s="155">
        <f>IF('Tab1'!M39+0&gt;0,'Tab1'!M39+0,"//")</f>
        <v>35.200000000000003</v>
      </c>
      <c r="C46" s="155">
        <f>'Tab1'!M89+0</f>
        <v>22.7</v>
      </c>
      <c r="D46" s="155">
        <f>'Tab1'!M139+0</f>
        <v>24.9</v>
      </c>
    </row>
    <row r="47" spans="1:4" ht="9.9499999999999993" customHeight="1" x14ac:dyDescent="0.2">
      <c r="A47" s="194" t="s">
        <v>1017</v>
      </c>
      <c r="B47" s="155">
        <f>IF('Tab1'!M40+0&gt;0,'Tab1'!M40+0,"//")</f>
        <v>32.799999999999997</v>
      </c>
      <c r="C47" s="155">
        <f>'Tab1'!M90+0</f>
        <v>24.7</v>
      </c>
      <c r="D47" s="155">
        <f>'Tab1'!M140+0</f>
        <v>24.2</v>
      </c>
    </row>
    <row r="48" spans="1:4" ht="9.9499999999999993" customHeight="1" x14ac:dyDescent="0.2">
      <c r="A48" s="195" t="s">
        <v>116</v>
      </c>
      <c r="B48" s="157">
        <f>IF('Tab1'!M41+0&gt;0,'Tab1'!M41+0,"//")</f>
        <v>34.5</v>
      </c>
      <c r="C48" s="157">
        <f>'Tab1'!M91+0</f>
        <v>34.700000000000003</v>
      </c>
      <c r="D48" s="157">
        <f>'Tab1'!M141+0</f>
        <v>25.8</v>
      </c>
    </row>
    <row r="49" spans="1:4" s="22" customFormat="1" ht="11.1" customHeight="1" x14ac:dyDescent="0.2">
      <c r="A49" s="165"/>
      <c r="B49" s="166"/>
      <c r="C49" s="166"/>
      <c r="D49" s="166"/>
    </row>
    <row r="50" spans="1:4" ht="45" customHeight="1" x14ac:dyDescent="0.2">
      <c r="A50" s="87" t="s">
        <v>1108</v>
      </c>
      <c r="B50" s="179" t="s">
        <v>88</v>
      </c>
      <c r="C50" s="179" t="s">
        <v>89</v>
      </c>
      <c r="D50" s="180" t="s">
        <v>885</v>
      </c>
    </row>
    <row r="51" spans="1:4" s="6" customFormat="1" ht="9.9499999999999993" customHeight="1" x14ac:dyDescent="0.2">
      <c r="A51" s="227" t="s">
        <v>95</v>
      </c>
      <c r="B51" s="159">
        <f>'Tab1'!M46+0</f>
        <v>5.7</v>
      </c>
      <c r="C51" s="160">
        <f>'Tab1'!M96+0</f>
        <v>14.2</v>
      </c>
      <c r="D51" s="159">
        <f>'Tab1'!M146+0</f>
        <v>9.5</v>
      </c>
    </row>
    <row r="52" spans="1:4" s="6" customFormat="1" ht="9.9499999999999993" customHeight="1" x14ac:dyDescent="0.2">
      <c r="A52" s="227" t="s">
        <v>882</v>
      </c>
      <c r="B52" s="159"/>
      <c r="C52" s="160"/>
      <c r="D52" s="159"/>
    </row>
    <row r="53" spans="1:4" ht="9.9499999999999993" customHeight="1" x14ac:dyDescent="0.2">
      <c r="A53" s="194" t="s">
        <v>147</v>
      </c>
      <c r="B53" s="118">
        <f>IF('Tab1'!M42+0&gt;0,'Tab1'!M42+0,"//")</f>
        <v>14.4</v>
      </c>
      <c r="C53" s="161">
        <f>'Tab1'!M92+0</f>
        <v>18.899999999999999</v>
      </c>
      <c r="D53" s="118">
        <f>'Tab1'!M142+0</f>
        <v>16.8</v>
      </c>
    </row>
    <row r="54" spans="1:4" ht="9.9499999999999993" customHeight="1" x14ac:dyDescent="0.2">
      <c r="A54" s="194" t="s">
        <v>115</v>
      </c>
      <c r="B54" s="118">
        <f>IF('Tab1'!M43+0&gt;0,'Tab1'!M43+0,"//")</f>
        <v>5.8</v>
      </c>
      <c r="C54" s="161">
        <f>'Tab1'!M93+0</f>
        <v>11.8</v>
      </c>
      <c r="D54" s="118">
        <f>'Tab1'!M143+0</f>
        <v>7.7</v>
      </c>
    </row>
    <row r="55" spans="1:4" ht="9.9499999999999993" customHeight="1" x14ac:dyDescent="0.2">
      <c r="A55" s="194" t="s">
        <v>91</v>
      </c>
      <c r="B55" s="118">
        <f>IF('Tab1'!M44+0&gt;0,'Tab1'!M44+0,"//")</f>
        <v>2.8</v>
      </c>
      <c r="C55" s="161">
        <f>'Tab1'!M94+0</f>
        <v>9.3000000000000007</v>
      </c>
      <c r="D55" s="118">
        <f>'Tab1'!M144+0</f>
        <v>6</v>
      </c>
    </row>
    <row r="56" spans="1:4" s="20" customFormat="1" ht="9.9499999999999993" customHeight="1" x14ac:dyDescent="0.2">
      <c r="A56" s="227" t="s">
        <v>884</v>
      </c>
      <c r="B56" s="163"/>
      <c r="C56" s="163"/>
      <c r="D56" s="163"/>
    </row>
    <row r="57" spans="1:4" s="20" customFormat="1" ht="9.9499999999999993" customHeight="1" x14ac:dyDescent="0.2">
      <c r="A57" s="194" t="s">
        <v>141</v>
      </c>
      <c r="B57" s="155">
        <f>IF('Tab1'!M47+0&gt;0,'Tab1'!M47,"//")</f>
        <v>1.9</v>
      </c>
      <c r="C57" s="155">
        <f>'Tab1'!M97+0</f>
        <v>1.9</v>
      </c>
      <c r="D57" s="155">
        <f>'Tab1'!M147+0</f>
        <v>4.3</v>
      </c>
    </row>
    <row r="58" spans="1:4" s="20" customFormat="1" ht="9.9499999999999993" customHeight="1" x14ac:dyDescent="0.2">
      <c r="A58" s="194" t="s">
        <v>142</v>
      </c>
      <c r="B58" s="155">
        <f>IF('Tab1'!M48+0&gt;0,'Tab1'!M48,"//")</f>
        <v>2.1</v>
      </c>
      <c r="C58" s="155">
        <f>'Tab1'!M98+0</f>
        <v>6.8</v>
      </c>
      <c r="D58" s="155">
        <f>'Tab1'!M148+0</f>
        <v>7.8</v>
      </c>
    </row>
    <row r="59" spans="1:4" s="20" customFormat="1" ht="9.9499999999999993" customHeight="1" x14ac:dyDescent="0.2">
      <c r="A59" s="194" t="s">
        <v>143</v>
      </c>
      <c r="B59" s="155">
        <f>IF('Tab1'!M49+0&gt;0,'Tab1'!M49,"//")</f>
        <v>7.1</v>
      </c>
      <c r="C59" s="155">
        <f>'Tab1'!M99+0</f>
        <v>16.3</v>
      </c>
      <c r="D59" s="155">
        <f>'Tab1'!M149+0</f>
        <v>11.7</v>
      </c>
    </row>
    <row r="60" spans="1:4" s="20" customFormat="1" ht="9.9499999999999993" customHeight="1" x14ac:dyDescent="0.2">
      <c r="A60" s="195" t="s">
        <v>144</v>
      </c>
      <c r="B60" s="157">
        <f>IF('Tab1'!M50+0&gt;0,'Tab1'!M50,"//")</f>
        <v>4.0999999999999996</v>
      </c>
      <c r="C60" s="157">
        <f>'Tab1'!M100+0</f>
        <v>13.4</v>
      </c>
      <c r="D60" s="157">
        <f>'Tab1'!M150+0</f>
        <v>11.6</v>
      </c>
    </row>
    <row r="61" spans="1:4" s="20" customFormat="1" ht="9.9499999999999993" customHeight="1" x14ac:dyDescent="0.2">
      <c r="A61" s="227" t="s">
        <v>881</v>
      </c>
      <c r="B61" s="163"/>
      <c r="C61" s="163"/>
      <c r="D61" s="163"/>
    </row>
    <row r="62" spans="1:4" s="22" customFormat="1" ht="9.9499999999999993" customHeight="1" x14ac:dyDescent="0.2">
      <c r="A62" s="194" t="s">
        <v>1012</v>
      </c>
      <c r="B62" s="155">
        <f>IF('Tab1'!M51+0&gt;0,'Tab1'!M51+0,"//")</f>
        <v>13.4</v>
      </c>
      <c r="C62" s="155">
        <f>'Tab1'!M101+0</f>
        <v>17.399999999999999</v>
      </c>
      <c r="D62" s="155">
        <f>'Tab1'!M151+0</f>
        <v>9.8000000000000007</v>
      </c>
    </row>
    <row r="63" spans="1:4" ht="9.9499999999999993" customHeight="1" x14ac:dyDescent="0.2">
      <c r="A63" s="194" t="s">
        <v>1013</v>
      </c>
      <c r="B63" s="155">
        <f>IF('Tab1'!M52+0&gt;0,'Tab1'!M52+0,"//")</f>
        <v>11.8</v>
      </c>
      <c r="C63" s="155">
        <f>'Tab1'!M102+0</f>
        <v>15.8</v>
      </c>
      <c r="D63" s="155">
        <f>'Tab1'!M152+0</f>
        <v>10</v>
      </c>
    </row>
    <row r="64" spans="1:4" ht="9.9499999999999993" customHeight="1" x14ac:dyDescent="0.2">
      <c r="A64" s="194" t="s">
        <v>1014</v>
      </c>
      <c r="B64" s="155">
        <f>IF('Tab1'!M53+0&gt;0,'Tab1'!M53+0,"//")</f>
        <v>9</v>
      </c>
      <c r="C64" s="155">
        <f>'Tab1'!M103+0</f>
        <v>11.9</v>
      </c>
      <c r="D64" s="155">
        <f>'Tab1'!M153+0</f>
        <v>9.8000000000000007</v>
      </c>
    </row>
    <row r="65" spans="1:4" ht="9.9499999999999993" customHeight="1" x14ac:dyDescent="0.2">
      <c r="A65" s="194" t="s">
        <v>1015</v>
      </c>
      <c r="B65" s="155">
        <f>IF('Tab1'!M54+0&gt;0,'Tab1'!M54+0,"//")</f>
        <v>8.9</v>
      </c>
      <c r="C65" s="155">
        <f>'Tab1'!M104+0</f>
        <v>13</v>
      </c>
      <c r="D65" s="155">
        <f>'Tab1'!M154+0</f>
        <v>11</v>
      </c>
    </row>
    <row r="66" spans="1:4" s="22" customFormat="1" ht="9.9499999999999993" customHeight="1" x14ac:dyDescent="0.2">
      <c r="A66" s="194" t="s">
        <v>1016</v>
      </c>
      <c r="B66" s="155">
        <f>IF('Tab1'!M55+0&gt;0,'Tab1'!M55+0,"//")</f>
        <v>6.2</v>
      </c>
      <c r="C66" s="155">
        <f>'Tab1'!M105+0</f>
        <v>15.1</v>
      </c>
      <c r="D66" s="155">
        <f>'Tab1'!M155+0</f>
        <v>10.7</v>
      </c>
    </row>
    <row r="67" spans="1:4" ht="9.9499999999999993" customHeight="1" x14ac:dyDescent="0.2">
      <c r="A67" s="194" t="s">
        <v>1017</v>
      </c>
      <c r="B67" s="155">
        <f>IF('Tab1'!M56+0&gt;0,'Tab1'!M26+0,"//")</f>
        <v>27</v>
      </c>
      <c r="C67" s="155">
        <f>'Tab1'!M106+0</f>
        <v>13.2</v>
      </c>
      <c r="D67" s="155">
        <f>'Tab1'!M156+0</f>
        <v>10.199999999999999</v>
      </c>
    </row>
    <row r="68" spans="1:4" ht="9.9499999999999993" customHeight="1" x14ac:dyDescent="0.2">
      <c r="A68" s="195" t="s">
        <v>116</v>
      </c>
      <c r="B68" s="157">
        <f>IF('Tab1'!M57+0&gt;0,'Tab1'!M57+0,"//")</f>
        <v>4.8</v>
      </c>
      <c r="C68" s="157">
        <f>'Tab1'!M107+0</f>
        <v>7.3</v>
      </c>
      <c r="D68" s="157">
        <f>'Tab1'!M157+0</f>
        <v>8.1</v>
      </c>
    </row>
  </sheetData>
  <mergeCells count="6">
    <mergeCell ref="B6:D6"/>
    <mergeCell ref="B7:D7"/>
    <mergeCell ref="B1:D1"/>
    <mergeCell ref="B2:D2"/>
    <mergeCell ref="B3:D3"/>
    <mergeCell ref="B4:D4"/>
  </mergeCells>
  <phoneticPr fontId="2" type="noConversion"/>
  <pageMargins left="0.26" right="0.26" top="0.34" bottom="0.23" header="0.17" footer="0.17"/>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8"/>
  <sheetViews>
    <sheetView workbookViewId="0">
      <selection activeCell="A8" sqref="A8"/>
    </sheetView>
  </sheetViews>
  <sheetFormatPr baseColWidth="10" defaultRowHeight="12.75" x14ac:dyDescent="0.2"/>
  <cols>
    <col min="1" max="1" width="39.7109375" style="34" customWidth="1"/>
    <col min="2" max="4" width="20.7109375" style="51" customWidth="1"/>
  </cols>
  <sheetData>
    <row r="1" spans="1:14" s="84" customFormat="1" ht="11.25" customHeight="1" x14ac:dyDescent="0.2">
      <c r="A1" s="176" t="s">
        <v>1058</v>
      </c>
      <c r="B1" s="265" t="s">
        <v>28</v>
      </c>
      <c r="C1" s="265"/>
      <c r="D1" s="265"/>
      <c r="E1" s="83"/>
    </row>
    <row r="2" spans="1:14" s="84" customFormat="1" ht="12.75" customHeight="1" x14ac:dyDescent="0.2">
      <c r="A2" s="176"/>
      <c r="B2" s="266">
        <f>Entreprises!B2</f>
        <v>1266</v>
      </c>
      <c r="C2" s="266"/>
      <c r="D2" s="266"/>
      <c r="E2" s="83"/>
    </row>
    <row r="3" spans="1:14" s="84" customFormat="1" ht="12.75" customHeight="1" x14ac:dyDescent="0.2">
      <c r="A3" s="176"/>
      <c r="B3" s="266" t="str">
        <f>Entreprises!B3</f>
        <v xml:space="preserve">Restauration de collectivités </v>
      </c>
      <c r="C3" s="266"/>
      <c r="D3" s="266"/>
      <c r="E3" s="83"/>
    </row>
    <row r="4" spans="1:14" s="6" customFormat="1" ht="12.75" customHeight="1" x14ac:dyDescent="0.2">
      <c r="A4" s="76" t="s">
        <v>1059</v>
      </c>
      <c r="B4" s="262" t="s">
        <v>1060</v>
      </c>
      <c r="C4" s="262"/>
      <c r="D4" s="262"/>
      <c r="E4" s="77"/>
      <c r="F4" s="77"/>
      <c r="G4" s="77"/>
      <c r="H4" s="77"/>
      <c r="I4" s="77"/>
      <c r="J4" s="77"/>
      <c r="K4" s="77"/>
      <c r="L4" s="77"/>
      <c r="M4" s="77"/>
      <c r="N4" s="77"/>
    </row>
    <row r="5" spans="1:14" s="6" customFormat="1" ht="12.75" customHeight="1" x14ac:dyDescent="0.2">
      <c r="A5" s="76" t="s">
        <v>1061</v>
      </c>
      <c r="B5" s="78"/>
      <c r="C5" s="79"/>
      <c r="D5" s="78"/>
      <c r="E5" s="77"/>
      <c r="F5" s="77"/>
      <c r="G5" s="77"/>
      <c r="H5" s="77"/>
      <c r="I5" s="77"/>
      <c r="J5" s="77"/>
      <c r="K5" s="77"/>
      <c r="L5" s="77"/>
      <c r="M5" s="77"/>
      <c r="N5" s="77"/>
    </row>
    <row r="6" spans="1:14" s="6" customFormat="1" ht="12.75" customHeight="1" x14ac:dyDescent="0.2">
      <c r="A6" s="76" t="s">
        <v>1042</v>
      </c>
      <c r="B6" s="261" t="s">
        <v>1088</v>
      </c>
      <c r="C6" s="262"/>
      <c r="D6" s="262"/>
      <c r="E6" s="77"/>
      <c r="F6" s="77"/>
      <c r="G6" s="77"/>
      <c r="H6" s="77"/>
      <c r="I6" s="77"/>
      <c r="J6" s="80"/>
      <c r="K6" s="80"/>
      <c r="L6" s="77"/>
      <c r="M6" s="77"/>
      <c r="N6" s="77"/>
    </row>
    <row r="7" spans="1:14" s="6" customFormat="1" ht="12.75" customHeight="1" x14ac:dyDescent="0.2">
      <c r="A7" s="81" t="s">
        <v>1043</v>
      </c>
      <c r="B7" s="263" t="s">
        <v>1089</v>
      </c>
      <c r="C7" s="260"/>
      <c r="D7" s="260"/>
      <c r="E7" s="75"/>
      <c r="F7" s="75"/>
      <c r="G7" s="75"/>
      <c r="H7" s="75"/>
      <c r="I7" s="75"/>
      <c r="J7" s="75"/>
      <c r="K7" s="75"/>
      <c r="L7" s="82"/>
      <c r="M7" s="82"/>
      <c r="N7" s="82"/>
    </row>
    <row r="8" spans="1:14" x14ac:dyDescent="0.2">
      <c r="A8" s="39"/>
      <c r="E8" s="34"/>
    </row>
    <row r="9" spans="1:14" ht="45" customHeight="1" x14ac:dyDescent="0.2">
      <c r="A9" s="87" t="s">
        <v>1109</v>
      </c>
      <c r="B9" s="236" t="s">
        <v>88</v>
      </c>
      <c r="C9" s="238" t="s">
        <v>89</v>
      </c>
      <c r="D9" s="180" t="s">
        <v>885</v>
      </c>
    </row>
    <row r="10" spans="1:14" s="16" customFormat="1" ht="9.9499999999999993" customHeight="1" x14ac:dyDescent="0.2">
      <c r="A10" s="227" t="s">
        <v>93</v>
      </c>
      <c r="B10" s="148"/>
      <c r="C10" s="19"/>
      <c r="D10" s="148"/>
    </row>
    <row r="11" spans="1:14" s="7" customFormat="1" ht="9.9499999999999993" customHeight="1" x14ac:dyDescent="0.2">
      <c r="A11" s="194" t="s">
        <v>147</v>
      </c>
      <c r="B11" s="118">
        <f>'Tab1'!O8+0</f>
        <v>12.717000000000001</v>
      </c>
      <c r="C11" s="149">
        <f>'Tab1'!O58+0</f>
        <v>40.956000000000003</v>
      </c>
      <c r="D11" s="117">
        <f>'Tab1'!O108+0</f>
        <v>24.53</v>
      </c>
    </row>
    <row r="12" spans="1:14" s="7" customFormat="1" ht="9.9499999999999993" customHeight="1" x14ac:dyDescent="0.2">
      <c r="A12" s="194" t="s">
        <v>115</v>
      </c>
      <c r="B12" s="118">
        <f>'Tab1'!O9+0</f>
        <v>48.368000000000002</v>
      </c>
      <c r="C12" s="149">
        <f>'Tab1'!O59+0</f>
        <v>40.996000000000002</v>
      </c>
      <c r="D12" s="117">
        <f>'Tab1'!O109+0</f>
        <v>47.874000000000002</v>
      </c>
    </row>
    <row r="13" spans="1:14" s="7" customFormat="1" ht="9.9499999999999993" customHeight="1" x14ac:dyDescent="0.2">
      <c r="A13" s="194" t="s">
        <v>91</v>
      </c>
      <c r="B13" s="118">
        <f>'Tab1'!O10+0</f>
        <v>38.914000000000001</v>
      </c>
      <c r="C13" s="149">
        <f>'Tab1'!O60+0</f>
        <v>18.047999999999998</v>
      </c>
      <c r="D13" s="117">
        <f>'Tab1'!O110+0</f>
        <v>27.596</v>
      </c>
    </row>
    <row r="14" spans="1:14" s="2" customFormat="1" ht="9.9499999999999993" customHeight="1" x14ac:dyDescent="0.2">
      <c r="A14" s="228" t="s">
        <v>145</v>
      </c>
      <c r="B14" s="123">
        <f>'Tab1'!O11+0</f>
        <v>21.4</v>
      </c>
      <c r="C14" s="151">
        <f>'Tab1'!O61+0</f>
        <v>10.327</v>
      </c>
      <c r="D14" s="150">
        <f>'Tab1'!O111+0</f>
        <v>15.888999999999999</v>
      </c>
    </row>
    <row r="15" spans="1:14" s="2" customFormat="1" ht="9.9499999999999993" customHeight="1" x14ac:dyDescent="0.2">
      <c r="A15" s="229" t="s">
        <v>146</v>
      </c>
      <c r="B15" s="124">
        <f>'Tab1'!O12+0</f>
        <v>6.2039999999999997</v>
      </c>
      <c r="C15" s="152">
        <f>'Tab1'!O62+0</f>
        <v>4.18</v>
      </c>
      <c r="D15" s="150">
        <f>'Tab1'!O112+0</f>
        <v>5.5129999999999999</v>
      </c>
      <c r="E15" s="26"/>
      <c r="F15" s="26"/>
      <c r="G15" s="26"/>
    </row>
    <row r="16" spans="1:14" s="7" customFormat="1" ht="9.9499999999999993" customHeight="1" x14ac:dyDescent="0.2">
      <c r="A16" s="227" t="s">
        <v>140</v>
      </c>
      <c r="B16" s="154"/>
      <c r="C16" s="154"/>
      <c r="D16" s="154"/>
      <c r="F16" s="12"/>
    </row>
    <row r="17" spans="1:7" s="7" customFormat="1" ht="9.9499999999999993" customHeight="1" x14ac:dyDescent="0.2">
      <c r="A17" s="194" t="s">
        <v>141</v>
      </c>
      <c r="B17" s="155">
        <f>IF('Tab1'!O15+0&gt;0,'Tab1'!O15+0,"//")</f>
        <v>8.2100000000000009</v>
      </c>
      <c r="C17" s="156">
        <f>IF('Tab1'!O65+0&gt;0,'Tab1'!O65+0,"//")</f>
        <v>9.2390000000000008</v>
      </c>
      <c r="D17" s="156">
        <f>'Tab1'!O115+0</f>
        <v>23.611999999999998</v>
      </c>
    </row>
    <row r="18" spans="1:7" s="7" customFormat="1" ht="9.9499999999999993" customHeight="1" x14ac:dyDescent="0.2">
      <c r="A18" s="194" t="s">
        <v>142</v>
      </c>
      <c r="B18" s="155">
        <f>IF('Tab1'!O16+0&gt;0,'Tab1'!O16+0,"//")</f>
        <v>29.623000000000001</v>
      </c>
      <c r="C18" s="156">
        <f>IF('Tab1'!O66+0&gt;0,'Tab1'!O66+0,"//")</f>
        <v>9.8710000000000004</v>
      </c>
      <c r="D18" s="156">
        <f>'Tab1'!O116+0</f>
        <v>18.553000000000001</v>
      </c>
    </row>
    <row r="19" spans="1:7" s="7" customFormat="1" ht="9.9499999999999993" customHeight="1" x14ac:dyDescent="0.2">
      <c r="A19" s="194" t="s">
        <v>143</v>
      </c>
      <c r="B19" s="155">
        <f>IF('Tab1'!O17+0&gt;0,'Tab1'!O17+0,"//")</f>
        <v>29.190999999999999</v>
      </c>
      <c r="C19" s="156">
        <f>IF('Tab1'!O67+0&gt;0,'Tab1'!O67+0,"//")</f>
        <v>59.582999999999998</v>
      </c>
      <c r="D19" s="156">
        <f>'Tab1'!O117+0</f>
        <v>18.827000000000002</v>
      </c>
    </row>
    <row r="20" spans="1:7" s="7" customFormat="1" ht="9.9499999999999993" customHeight="1" x14ac:dyDescent="0.2">
      <c r="A20" s="195" t="s">
        <v>144</v>
      </c>
      <c r="B20" s="157">
        <f>IF('Tab1'!O18+0&gt;0,'Tab1'!O18+0,"//")</f>
        <v>32.975000000000001</v>
      </c>
      <c r="C20" s="158">
        <f>IF('Tab1'!O68+0&gt;0,'Tab1'!O68+0,"//")</f>
        <v>21.306999999999999</v>
      </c>
      <c r="D20" s="158">
        <f>'Tab1'!O118+0</f>
        <v>39.008000000000003</v>
      </c>
      <c r="E20" s="12"/>
      <c r="F20" s="12"/>
      <c r="G20" s="12"/>
    </row>
    <row r="21" spans="1:7" s="7" customFormat="1" ht="9.9499999999999993" customHeight="1" x14ac:dyDescent="0.2">
      <c r="A21" s="227" t="s">
        <v>912</v>
      </c>
      <c r="B21" s="154"/>
      <c r="C21" s="154"/>
      <c r="D21" s="154"/>
    </row>
    <row r="22" spans="1:7" s="7" customFormat="1" ht="9.9499999999999993" customHeight="1" x14ac:dyDescent="0.2">
      <c r="A22" s="194" t="s">
        <v>1012</v>
      </c>
      <c r="B22" s="155">
        <f>IF('Tab1'!O19+0&gt;0,'Tab1'!O19+0,"//")</f>
        <v>1.7030000000000001</v>
      </c>
      <c r="C22" s="156">
        <f>IF('Tab1'!O69+0&gt;0,'Tab1'!O69+0,"//")</f>
        <v>41.19</v>
      </c>
      <c r="D22" s="156">
        <f>'Tab1'!O119+0</f>
        <v>20.36</v>
      </c>
    </row>
    <row r="23" spans="1:7" s="7" customFormat="1" ht="9.9499999999999993" customHeight="1" x14ac:dyDescent="0.2">
      <c r="A23" s="194" t="s">
        <v>1013</v>
      </c>
      <c r="B23" s="155">
        <f>IF('Tab1'!O20+0&gt;0,'Tab1'!O20+0,"//")</f>
        <v>2.1640000000000001</v>
      </c>
      <c r="C23" s="156">
        <f>IF('Tab1'!O70+0&gt;0,'Tab1'!O70+0,"//")</f>
        <v>18.594000000000001</v>
      </c>
      <c r="D23" s="156">
        <f>'Tab1'!O120+0</f>
        <v>10.182</v>
      </c>
    </row>
    <row r="24" spans="1:7" s="7" customFormat="1" ht="9.75" customHeight="1" x14ac:dyDescent="0.2">
      <c r="A24" s="194" t="s">
        <v>1014</v>
      </c>
      <c r="B24" s="155">
        <f>IF('Tab1'!O21+0&gt;0,'Tab1'!O21+0,"//")</f>
        <v>3.9420000000000002</v>
      </c>
      <c r="C24" s="156">
        <f>IF('Tab1'!O71+0&gt;0,'Tab1'!O71+0,"//")</f>
        <v>17.411999999999999</v>
      </c>
      <c r="D24" s="156">
        <f>'Tab1'!O121+0</f>
        <v>13.670999999999999</v>
      </c>
    </row>
    <row r="25" spans="1:7" s="20" customFormat="1" ht="9.9499999999999993" customHeight="1" x14ac:dyDescent="0.2">
      <c r="A25" s="194" t="s">
        <v>1015</v>
      </c>
      <c r="B25" s="155">
        <f>IF('Tab1'!O22+0&gt;0,'Tab1'!O22+0,"//")</f>
        <v>2.8540000000000001</v>
      </c>
      <c r="C25" s="156">
        <f>IF('Tab1'!O72+0&gt;0,'Tab1'!O72+0,"//")</f>
        <v>7.0970000000000004</v>
      </c>
      <c r="D25" s="156">
        <f>'Tab1'!O122+0</f>
        <v>8.3539999999999992</v>
      </c>
    </row>
    <row r="26" spans="1:7" s="7" customFormat="1" ht="9.9499999999999993" customHeight="1" x14ac:dyDescent="0.2">
      <c r="A26" s="194" t="s">
        <v>1016</v>
      </c>
      <c r="B26" s="155">
        <f>IF('Tab1'!O23+0&gt;0,'Tab1'!O23+0,"//")</f>
        <v>6.274</v>
      </c>
      <c r="C26" s="156">
        <f>IF('Tab1'!O73+0&gt;0,'Tab1'!O73+0,"//")</f>
        <v>3.613</v>
      </c>
      <c r="D26" s="156">
        <f>'Tab1'!O123+0</f>
        <v>11.162000000000001</v>
      </c>
    </row>
    <row r="27" spans="1:7" s="7" customFormat="1" ht="9.9499999999999993" customHeight="1" x14ac:dyDescent="0.2">
      <c r="A27" s="194" t="s">
        <v>1017</v>
      </c>
      <c r="B27" s="155">
        <f>IF('Tab1'!O24+0&gt;0,'Tab1'!O24+0,"//")</f>
        <v>3.0649999999999999</v>
      </c>
      <c r="C27" s="156">
        <f>IF('Tab1'!O74+0&gt;0,'Tab1'!O74+0,"//")</f>
        <v>2.266</v>
      </c>
      <c r="D27" s="156">
        <f>'Tab1'!O124+0</f>
        <v>7.5839999999999996</v>
      </c>
    </row>
    <row r="28" spans="1:7" s="7" customFormat="1" ht="9.9499999999999993" customHeight="1" x14ac:dyDescent="0.2">
      <c r="A28" s="195" t="s">
        <v>116</v>
      </c>
      <c r="B28" s="157">
        <f>IF('Tab1'!O25+0&gt;0,'Tab1'!O25+0,"//")</f>
        <v>79.998000000000005</v>
      </c>
      <c r="C28" s="158">
        <f>IF('Tab1'!O75+0&gt;0,'Tab1'!O75+0,"//")</f>
        <v>9.827</v>
      </c>
      <c r="D28" s="158">
        <f>'Tab1'!O125+0</f>
        <v>28.687000000000001</v>
      </c>
    </row>
    <row r="29" spans="1:7" s="7" customFormat="1" ht="11.1" customHeight="1" x14ac:dyDescent="0.2">
      <c r="A29" s="21"/>
      <c r="B29" s="62"/>
      <c r="C29" s="62"/>
      <c r="D29" s="62"/>
    </row>
    <row r="30" spans="1:7" ht="45" customHeight="1" x14ac:dyDescent="0.2">
      <c r="A30" s="87" t="s">
        <v>1110</v>
      </c>
      <c r="B30" s="179" t="s">
        <v>88</v>
      </c>
      <c r="C30" s="179" t="s">
        <v>89</v>
      </c>
      <c r="D30" s="180" t="s">
        <v>885</v>
      </c>
    </row>
    <row r="31" spans="1:7" s="6" customFormat="1" ht="9.9499999999999993" customHeight="1" x14ac:dyDescent="0.2">
      <c r="A31" s="227" t="s">
        <v>95</v>
      </c>
      <c r="B31" s="159">
        <f>(B33*B11+B34*B12+B35*B13)/100</f>
        <v>10.218068000000001</v>
      </c>
      <c r="C31" s="160">
        <f>(C33*C11+C34*C12+C35*C13)/100</f>
        <v>26.700104</v>
      </c>
      <c r="D31" s="159">
        <f>(D33*D11+D34*D12+D35*D13)/100</f>
        <v>12.216884</v>
      </c>
    </row>
    <row r="32" spans="1:7" s="6" customFormat="1" ht="9.9499999999999993" customHeight="1" x14ac:dyDescent="0.2">
      <c r="A32" s="227" t="s">
        <v>882</v>
      </c>
      <c r="B32" s="159"/>
      <c r="C32" s="160"/>
      <c r="D32" s="159"/>
    </row>
    <row r="33" spans="1:4" ht="9.9499999999999993" customHeight="1" x14ac:dyDescent="0.2">
      <c r="A33" s="194" t="s">
        <v>147</v>
      </c>
      <c r="B33" s="118">
        <f>IF('Tab1'!O26+0&gt;0,'Tab1'!O26+0,"//")</f>
        <v>13.6</v>
      </c>
      <c r="C33" s="161">
        <f>'Tab1'!O76+0</f>
        <v>34.200000000000003</v>
      </c>
      <c r="D33" s="118">
        <f>'Tab1'!O126+0</f>
        <v>12.4</v>
      </c>
    </row>
    <row r="34" spans="1:4" ht="9.9499999999999993" customHeight="1" x14ac:dyDescent="0.2">
      <c r="A34" s="194" t="s">
        <v>115</v>
      </c>
      <c r="B34" s="118">
        <f>IF('Tab1'!O27+0&gt;0,'Tab1'!O27+0,"//")</f>
        <v>8.6999999999999993</v>
      </c>
      <c r="C34" s="161">
        <f>'Tab1'!O77+0</f>
        <v>20</v>
      </c>
      <c r="D34" s="118">
        <f>'Tab1'!O127+0</f>
        <v>10</v>
      </c>
    </row>
    <row r="35" spans="1:4" ht="9.9499999999999993" customHeight="1" x14ac:dyDescent="0.2">
      <c r="A35" s="194" t="s">
        <v>91</v>
      </c>
      <c r="B35" s="118">
        <f>IF('Tab1'!O28+0&gt;0,'Tab1'!O28+0,"//")</f>
        <v>11</v>
      </c>
      <c r="C35" s="161">
        <f>'Tab1'!O78+0</f>
        <v>24.9</v>
      </c>
      <c r="D35" s="118">
        <f>'Tab1'!O128+0</f>
        <v>15.9</v>
      </c>
    </row>
    <row r="36" spans="1:4" s="20" customFormat="1" ht="9.9499999999999993" customHeight="1" x14ac:dyDescent="0.2">
      <c r="A36" s="227" t="s">
        <v>884</v>
      </c>
      <c r="B36" s="163"/>
      <c r="C36" s="163"/>
      <c r="D36" s="163"/>
    </row>
    <row r="37" spans="1:4" s="20" customFormat="1" ht="9.9499999999999993" customHeight="1" x14ac:dyDescent="0.2">
      <c r="A37" s="194" t="s">
        <v>141</v>
      </c>
      <c r="B37" s="155">
        <f>IF(Emploi!B25="//","//",'Tab1'!O31)</f>
        <v>3.1</v>
      </c>
      <c r="C37" s="155">
        <f>'Tab1'!O81+0</f>
        <v>30.8</v>
      </c>
      <c r="D37" s="155">
        <f>'Tab1'!O131+0</f>
        <v>12.7</v>
      </c>
    </row>
    <row r="38" spans="1:4" s="20" customFormat="1" ht="9.9499999999999993" customHeight="1" x14ac:dyDescent="0.2">
      <c r="A38" s="194" t="s">
        <v>142</v>
      </c>
      <c r="B38" s="155">
        <f>IF(Emploi!B26="//","//",'Tab1'!O32)</f>
        <v>2.1</v>
      </c>
      <c r="C38" s="155">
        <f>'Tab1'!O82+0</f>
        <v>6.1</v>
      </c>
      <c r="D38" s="155">
        <f>'Tab1'!O132+0</f>
        <v>8.4</v>
      </c>
    </row>
    <row r="39" spans="1:4" s="20" customFormat="1" ht="9.9499999999999993" customHeight="1" x14ac:dyDescent="0.2">
      <c r="A39" s="194" t="s">
        <v>143</v>
      </c>
      <c r="B39" s="155">
        <f>IF(Emploi!B27="//","//",'Tab1'!O33)</f>
        <v>24.8</v>
      </c>
      <c r="C39" s="155">
        <f>'Tab1'!O83+0</f>
        <v>33.799999999999997</v>
      </c>
      <c r="D39" s="155">
        <f>'Tab1'!O133+0</f>
        <v>21.1</v>
      </c>
    </row>
    <row r="40" spans="1:4" s="20" customFormat="1" ht="9.9499999999999993" customHeight="1" x14ac:dyDescent="0.2">
      <c r="A40" s="195" t="s">
        <v>144</v>
      </c>
      <c r="B40" s="157">
        <f>IF(Emploi!B28="//","//",'Tab1'!O34)</f>
        <v>6.3</v>
      </c>
      <c r="C40" s="157">
        <f>'Tab1'!O84+0</f>
        <v>14.7</v>
      </c>
      <c r="D40" s="157">
        <f>'Tab1'!O134+0</f>
        <v>9.4</v>
      </c>
    </row>
    <row r="41" spans="1:4" s="20" customFormat="1" ht="9.9499999999999993" customHeight="1" x14ac:dyDescent="0.2">
      <c r="A41" s="227" t="s">
        <v>881</v>
      </c>
      <c r="B41" s="163"/>
      <c r="C41" s="163"/>
      <c r="D41" s="163"/>
    </row>
    <row r="42" spans="1:4" s="22" customFormat="1" ht="9.9499999999999993" customHeight="1" x14ac:dyDescent="0.2">
      <c r="A42" s="194" t="s">
        <v>1012</v>
      </c>
      <c r="B42" s="155">
        <f>IF('Tab1'!O35+0&gt;0,'Tab1'!O35+0,"//")</f>
        <v>25</v>
      </c>
      <c r="C42" s="155">
        <f>'Tab1'!O85+0</f>
        <v>30</v>
      </c>
      <c r="D42" s="155">
        <f>'Tab1'!O135+0</f>
        <v>21.9</v>
      </c>
    </row>
    <row r="43" spans="1:4" ht="9.9499999999999993" customHeight="1" x14ac:dyDescent="0.2">
      <c r="A43" s="194" t="s">
        <v>1013</v>
      </c>
      <c r="B43" s="155">
        <f>IF('Tab1'!O36+0&gt;0,'Tab1'!O36+0,"//")</f>
        <v>14.6</v>
      </c>
      <c r="C43" s="155">
        <f>'Tab1'!O86+0</f>
        <v>21.1</v>
      </c>
      <c r="D43" s="155">
        <f>'Tab1'!O136+0</f>
        <v>11.6</v>
      </c>
    </row>
    <row r="44" spans="1:4" ht="9.9499999999999993" customHeight="1" x14ac:dyDescent="0.2">
      <c r="A44" s="194" t="s">
        <v>1014</v>
      </c>
      <c r="B44" s="155">
        <f>IF('Tab1'!O37+0&gt;0,'Tab1'!O37+0,"//")</f>
        <v>10</v>
      </c>
      <c r="C44" s="155">
        <f>'Tab1'!O87+0</f>
        <v>30.8</v>
      </c>
      <c r="D44" s="155">
        <f>'Tab1'!O137+0</f>
        <v>11.2</v>
      </c>
    </row>
    <row r="45" spans="1:4" ht="9.9499999999999993" customHeight="1" x14ac:dyDescent="0.2">
      <c r="A45" s="194" t="s">
        <v>1015</v>
      </c>
      <c r="B45" s="155">
        <f>IF('Tab1'!O38+0&gt;0,'Tab1'!O38+0,"//")</f>
        <v>9.4</v>
      </c>
      <c r="C45" s="155">
        <f>'Tab1'!O88+0</f>
        <v>33.799999999999997</v>
      </c>
      <c r="D45" s="155">
        <f>'Tab1'!O138+0</f>
        <v>11.7</v>
      </c>
    </row>
    <row r="46" spans="1:4" s="22" customFormat="1" ht="9.9499999999999993" customHeight="1" x14ac:dyDescent="0.2">
      <c r="A46" s="194" t="s">
        <v>1016</v>
      </c>
      <c r="B46" s="155">
        <f>IF('Tab1'!O39+0&gt;0,'Tab1'!O39+0,"//")</f>
        <v>9.5</v>
      </c>
      <c r="C46" s="155">
        <f>'Tab1'!O89+0</f>
        <v>14.1</v>
      </c>
      <c r="D46" s="155">
        <f>'Tab1'!O139+0</f>
        <v>9.1</v>
      </c>
    </row>
    <row r="47" spans="1:4" ht="9.9499999999999993" customHeight="1" x14ac:dyDescent="0.2">
      <c r="A47" s="194" t="s">
        <v>1017</v>
      </c>
      <c r="B47" s="155">
        <f>IF('Tab1'!O40+0&gt;0,'Tab1'!O40+0,"//")</f>
        <v>12.7</v>
      </c>
      <c r="C47" s="155">
        <f>'Tab1'!O90+0</f>
        <v>19</v>
      </c>
      <c r="D47" s="155">
        <f>'Tab1'!O140+0</f>
        <v>8.6999999999999993</v>
      </c>
    </row>
    <row r="48" spans="1:4" ht="9.9499999999999993" customHeight="1" x14ac:dyDescent="0.2">
      <c r="A48" s="195" t="s">
        <v>116</v>
      </c>
      <c r="B48" s="157">
        <f>IF('Tab1'!O41+0&gt;0,'Tab1'!O41+0,"//")</f>
        <v>9.8000000000000007</v>
      </c>
      <c r="C48" s="157">
        <f>'Tab1'!O91+0</f>
        <v>17.7</v>
      </c>
      <c r="D48" s="157">
        <f>'Tab1'!O141+0</f>
        <v>8.3000000000000007</v>
      </c>
    </row>
    <row r="49" spans="1:4" s="22" customFormat="1" ht="11.1" customHeight="1" x14ac:dyDescent="0.2">
      <c r="A49" s="165"/>
      <c r="B49" s="166"/>
      <c r="C49" s="166"/>
      <c r="D49" s="166"/>
    </row>
    <row r="50" spans="1:4" ht="45" customHeight="1" x14ac:dyDescent="0.2">
      <c r="A50" s="87" t="s">
        <v>1111</v>
      </c>
      <c r="B50" s="179" t="s">
        <v>88</v>
      </c>
      <c r="C50" s="179" t="s">
        <v>89</v>
      </c>
      <c r="D50" s="180" t="s">
        <v>885</v>
      </c>
    </row>
    <row r="51" spans="1:4" s="6" customFormat="1" ht="9.9499999999999993" customHeight="1" x14ac:dyDescent="0.2">
      <c r="A51" s="227" t="s">
        <v>95</v>
      </c>
      <c r="B51" s="159">
        <f>'Tab1'!O45+0</f>
        <v>4.0999999999999996</v>
      </c>
      <c r="C51" s="160">
        <f>'Tab1'!O95+0</f>
        <v>13.1</v>
      </c>
      <c r="D51" s="159">
        <f>'Tab1'!O145+0</f>
        <v>6.7</v>
      </c>
    </row>
    <row r="52" spans="1:4" s="6" customFormat="1" ht="9.9499999999999993" customHeight="1" x14ac:dyDescent="0.2">
      <c r="A52" s="227" t="s">
        <v>882</v>
      </c>
      <c r="B52" s="159"/>
      <c r="C52" s="160"/>
      <c r="D52" s="159"/>
    </row>
    <row r="53" spans="1:4" ht="9.9499999999999993" customHeight="1" x14ac:dyDescent="0.2">
      <c r="A53" s="194" t="s">
        <v>147</v>
      </c>
      <c r="B53" s="118">
        <f>IF('Tab1'!O42+0&gt;0,'Tab1'!O42+0,"//")</f>
        <v>10.9</v>
      </c>
      <c r="C53" s="161">
        <f>'Tab1'!O92+0</f>
        <v>17.2</v>
      </c>
      <c r="D53" s="118">
        <f>'Tab1'!O142+0</f>
        <v>12.1</v>
      </c>
    </row>
    <row r="54" spans="1:4" ht="9.9499999999999993" customHeight="1" x14ac:dyDescent="0.2">
      <c r="A54" s="194" t="s">
        <v>115</v>
      </c>
      <c r="B54" s="118">
        <f>IF('Tab1'!O43+0&gt;0,'Tab1'!O43+0,"//")</f>
        <v>3.5</v>
      </c>
      <c r="C54" s="161">
        <f>'Tab1'!O93+0</f>
        <v>10.9</v>
      </c>
      <c r="D54" s="118">
        <f>'Tab1'!O143+0</f>
        <v>5.3</v>
      </c>
    </row>
    <row r="55" spans="1:4" ht="9.9499999999999993" customHeight="1" x14ac:dyDescent="0.2">
      <c r="A55" s="194" t="s">
        <v>91</v>
      </c>
      <c r="B55" s="118">
        <f>IF('Tab1'!O44+0&gt;0,'Tab1'!O44+0,"//")</f>
        <v>2.5</v>
      </c>
      <c r="C55" s="161">
        <f>'Tab1'!O94+0</f>
        <v>8.6999999999999993</v>
      </c>
      <c r="D55" s="118">
        <f>'Tab1'!O144+0</f>
        <v>4.2</v>
      </c>
    </row>
    <row r="56" spans="1:4" s="20" customFormat="1" ht="9.9499999999999993" customHeight="1" x14ac:dyDescent="0.2">
      <c r="A56" s="227" t="s">
        <v>884</v>
      </c>
      <c r="B56" s="163"/>
      <c r="C56" s="163"/>
      <c r="D56" s="163"/>
    </row>
    <row r="57" spans="1:4" s="20" customFormat="1" ht="9.9499999999999993" customHeight="1" x14ac:dyDescent="0.2">
      <c r="A57" s="194" t="s">
        <v>141</v>
      </c>
      <c r="B57" s="155">
        <f>IF(Emploi!B25="//","//",'Tab1'!O47)</f>
        <v>0.6</v>
      </c>
      <c r="C57" s="155">
        <f>'Tab1'!O97+0</f>
        <v>1.6</v>
      </c>
      <c r="D57" s="155">
        <f>'Tab1'!O147+0</f>
        <v>2.6</v>
      </c>
    </row>
    <row r="58" spans="1:4" s="20" customFormat="1" ht="9.9499999999999993" customHeight="1" x14ac:dyDescent="0.2">
      <c r="A58" s="194" t="s">
        <v>142</v>
      </c>
      <c r="B58" s="155">
        <f>IF(Emploi!B26="//","//",'Tab1'!O48)</f>
        <v>0.7</v>
      </c>
      <c r="C58" s="155">
        <f>'Tab1'!O98+0</f>
        <v>7</v>
      </c>
      <c r="D58" s="155">
        <f>'Tab1'!O148+0</f>
        <v>5.4</v>
      </c>
    </row>
    <row r="59" spans="1:4" s="20" customFormat="1" ht="9.9499999999999993" customHeight="1" x14ac:dyDescent="0.2">
      <c r="A59" s="194" t="s">
        <v>143</v>
      </c>
      <c r="B59" s="155">
        <f>IF(Emploi!B27="//","//",'Tab1'!O49)</f>
        <v>7.7</v>
      </c>
      <c r="C59" s="155">
        <f>'Tab1'!O99+0</f>
        <v>15.8</v>
      </c>
      <c r="D59" s="155">
        <f>'Tab1'!O149+0</f>
        <v>12.2</v>
      </c>
    </row>
    <row r="60" spans="1:4" s="20" customFormat="1" ht="9.9499999999999993" customHeight="1" x14ac:dyDescent="0.2">
      <c r="A60" s="195" t="s">
        <v>144</v>
      </c>
      <c r="B60" s="157">
        <f>IF(Emploi!B28="//","//",'Tab1'!O50)</f>
        <v>4.7</v>
      </c>
      <c r="C60" s="157">
        <f>'Tab1'!O100+0</f>
        <v>13</v>
      </c>
      <c r="D60" s="157">
        <f>'Tab1'!O150+0</f>
        <v>7.1</v>
      </c>
    </row>
    <row r="61" spans="1:4" s="20" customFormat="1" ht="9.9499999999999993" customHeight="1" x14ac:dyDescent="0.2">
      <c r="A61" s="227" t="s">
        <v>881</v>
      </c>
      <c r="B61" s="163"/>
      <c r="C61" s="163"/>
      <c r="D61" s="163"/>
    </row>
    <row r="62" spans="1:4" s="22" customFormat="1" ht="9.9499999999999993" customHeight="1" x14ac:dyDescent="0.2">
      <c r="A62" s="194" t="s">
        <v>1012</v>
      </c>
      <c r="B62" s="155">
        <f>IF('Tab1'!O51+0&gt;0,'Tab1'!O51+0,"//")</f>
        <v>10.1</v>
      </c>
      <c r="C62" s="155">
        <f>'Tab1'!O101+0</f>
        <v>15.4</v>
      </c>
      <c r="D62" s="155">
        <f>'Tab1'!O151+0</f>
        <v>9.1999999999999993</v>
      </c>
    </row>
    <row r="63" spans="1:4" ht="9.9499999999999993" customHeight="1" x14ac:dyDescent="0.2">
      <c r="A63" s="194" t="s">
        <v>1013</v>
      </c>
      <c r="B63" s="155">
        <f>IF('Tab1'!O52+0&gt;0,'Tab1'!O52+0,"//")</f>
        <v>9.4</v>
      </c>
      <c r="C63" s="155">
        <f>'Tab1'!O102+0</f>
        <v>12.9</v>
      </c>
      <c r="D63" s="155">
        <f>'Tab1'!O152+0</f>
        <v>8.3000000000000007</v>
      </c>
    </row>
    <row r="64" spans="1:4" ht="9.9499999999999993" customHeight="1" x14ac:dyDescent="0.2">
      <c r="A64" s="194" t="s">
        <v>1014</v>
      </c>
      <c r="B64" s="155">
        <f>IF('Tab1'!O53+0&gt;0,'Tab1'!O53+0,"//")</f>
        <v>5.6</v>
      </c>
      <c r="C64" s="155">
        <f>'Tab1'!O103+0</f>
        <v>11.4</v>
      </c>
      <c r="D64" s="155">
        <f>'Tab1'!O153+0</f>
        <v>7.3</v>
      </c>
    </row>
    <row r="65" spans="1:4" ht="9.9499999999999993" customHeight="1" x14ac:dyDescent="0.2">
      <c r="A65" s="194" t="s">
        <v>1015</v>
      </c>
      <c r="B65" s="155">
        <f>IF('Tab1'!O54+0&gt;0,'Tab1'!O54+0,"//")</f>
        <v>8.4</v>
      </c>
      <c r="C65" s="155">
        <f>'Tab1'!O104+0</f>
        <v>12.7</v>
      </c>
      <c r="D65" s="155">
        <f>'Tab1'!O154+0</f>
        <v>7.2</v>
      </c>
    </row>
    <row r="66" spans="1:4" s="22" customFormat="1" ht="9.9499999999999993" customHeight="1" x14ac:dyDescent="0.2">
      <c r="A66" s="194" t="s">
        <v>1016</v>
      </c>
      <c r="B66" s="155">
        <f>IF('Tab1'!O55+0&gt;0,'Tab1'!O55+0,"//")</f>
        <v>6.6</v>
      </c>
      <c r="C66" s="155">
        <f>'Tab1'!O105+0</f>
        <v>14.7</v>
      </c>
      <c r="D66" s="155">
        <f>'Tab1'!O155+0</f>
        <v>6.5</v>
      </c>
    </row>
    <row r="67" spans="1:4" ht="9.9499999999999993" customHeight="1" x14ac:dyDescent="0.2">
      <c r="A67" s="194" t="s">
        <v>1017</v>
      </c>
      <c r="B67" s="155">
        <f>IF('Tab1'!O56+0&gt;0,'Tab1'!O56+0,"//")</f>
        <v>6</v>
      </c>
      <c r="C67" s="155">
        <f>'Tab1'!O106+0</f>
        <v>13.1</v>
      </c>
      <c r="D67" s="155">
        <f>'Tab1'!O156+0</f>
        <v>6</v>
      </c>
    </row>
    <row r="68" spans="1:4" ht="9.9499999999999993" customHeight="1" x14ac:dyDescent="0.2">
      <c r="A68" s="195" t="s">
        <v>116</v>
      </c>
      <c r="B68" s="157">
        <f>IF('Tab1'!O57+0&gt;0,'Tab1'!O57+0,"//")</f>
        <v>3.3</v>
      </c>
      <c r="C68" s="157">
        <f>'Tab1'!O107+0</f>
        <v>6.2</v>
      </c>
      <c r="D68" s="157">
        <f>'Tab1'!O157+0</f>
        <v>4.0999999999999996</v>
      </c>
    </row>
  </sheetData>
  <mergeCells count="6">
    <mergeCell ref="B6:D6"/>
    <mergeCell ref="B7:D7"/>
    <mergeCell ref="B1:D1"/>
    <mergeCell ref="B2:D2"/>
    <mergeCell ref="B3:D3"/>
    <mergeCell ref="B4:D4"/>
  </mergeCells>
  <phoneticPr fontId="2" type="noConversion"/>
  <pageMargins left="0.26" right="0.26" top="0.34" bottom="0.23" header="0.17" footer="0.17"/>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83"/>
  <sheetViews>
    <sheetView workbookViewId="0">
      <selection activeCell="A9" sqref="A9"/>
    </sheetView>
  </sheetViews>
  <sheetFormatPr baseColWidth="10" defaultRowHeight="12.75" x14ac:dyDescent="0.2"/>
  <cols>
    <col min="1" max="1" width="35.42578125" style="34" customWidth="1"/>
    <col min="2" max="4" width="20.7109375" style="51" customWidth="1"/>
  </cols>
  <sheetData>
    <row r="1" spans="1:14" s="84" customFormat="1" ht="11.25" x14ac:dyDescent="0.2">
      <c r="A1" s="176" t="s">
        <v>1058</v>
      </c>
      <c r="B1" s="265" t="s">
        <v>15</v>
      </c>
      <c r="C1" s="265"/>
      <c r="D1" s="265"/>
      <c r="E1" s="83"/>
    </row>
    <row r="2" spans="1:14" s="84" customFormat="1" ht="12.75" customHeight="1" x14ac:dyDescent="0.2">
      <c r="A2" s="176"/>
      <c r="B2" s="266">
        <f>Entreprises!B2</f>
        <v>1266</v>
      </c>
      <c r="C2" s="266"/>
      <c r="D2" s="266"/>
      <c r="E2" s="83"/>
    </row>
    <row r="3" spans="1:14" s="84" customFormat="1" ht="12.75" customHeight="1" x14ac:dyDescent="0.2">
      <c r="A3" s="176"/>
      <c r="B3" s="266" t="str">
        <f>Entreprises!B3</f>
        <v xml:space="preserve">Restauration de collectivités </v>
      </c>
      <c r="C3" s="266"/>
      <c r="D3" s="266"/>
      <c r="E3" s="83"/>
    </row>
    <row r="4" spans="1:14" s="6" customFormat="1" ht="12.75" customHeight="1" x14ac:dyDescent="0.2">
      <c r="A4" s="76" t="s">
        <v>1059</v>
      </c>
      <c r="B4" s="262" t="s">
        <v>1060</v>
      </c>
      <c r="C4" s="262"/>
      <c r="D4" s="262"/>
      <c r="E4" s="77"/>
      <c r="F4" s="77"/>
      <c r="G4" s="77"/>
      <c r="H4" s="77"/>
      <c r="I4" s="77"/>
      <c r="J4" s="77"/>
      <c r="K4" s="77"/>
      <c r="L4" s="77"/>
      <c r="M4" s="77"/>
      <c r="N4" s="77"/>
    </row>
    <row r="5" spans="1:14" s="6" customFormat="1" ht="12.75" customHeight="1" x14ac:dyDescent="0.2">
      <c r="A5" s="76" t="s">
        <v>1061</v>
      </c>
      <c r="B5" s="78"/>
      <c r="C5" s="79"/>
      <c r="D5" s="78"/>
      <c r="E5" s="77"/>
      <c r="F5" s="77"/>
      <c r="G5" s="77"/>
      <c r="H5" s="77"/>
      <c r="I5" s="77"/>
      <c r="J5" s="77"/>
      <c r="K5" s="77"/>
      <c r="L5" s="77"/>
      <c r="M5" s="77"/>
      <c r="N5" s="77"/>
    </row>
    <row r="6" spans="1:14" s="6" customFormat="1" ht="12.75" customHeight="1" x14ac:dyDescent="0.2">
      <c r="A6" s="76" t="s">
        <v>1042</v>
      </c>
      <c r="B6" s="261" t="s">
        <v>1088</v>
      </c>
      <c r="C6" s="262"/>
      <c r="D6" s="262"/>
      <c r="E6" s="77"/>
      <c r="F6" s="77"/>
      <c r="G6" s="77"/>
      <c r="H6" s="77"/>
      <c r="I6" s="77"/>
      <c r="J6" s="80"/>
      <c r="K6" s="80"/>
      <c r="L6" s="77"/>
      <c r="M6" s="77"/>
      <c r="N6" s="77"/>
    </row>
    <row r="7" spans="1:14" s="6" customFormat="1" ht="12.75" customHeight="1" x14ac:dyDescent="0.2">
      <c r="A7" s="81" t="s">
        <v>1043</v>
      </c>
      <c r="B7" s="263" t="s">
        <v>1089</v>
      </c>
      <c r="C7" s="260"/>
      <c r="D7" s="260"/>
      <c r="E7" s="75"/>
      <c r="F7" s="75"/>
      <c r="G7" s="75"/>
      <c r="H7" s="75"/>
      <c r="I7" s="75"/>
      <c r="J7" s="75"/>
      <c r="K7" s="75"/>
      <c r="L7" s="82"/>
      <c r="M7" s="82"/>
      <c r="N7" s="82"/>
    </row>
    <row r="8" spans="1:14" x14ac:dyDescent="0.2">
      <c r="A8" s="39"/>
      <c r="E8" s="34"/>
    </row>
    <row r="9" spans="1:14" ht="9.9499999999999993" customHeight="1" x14ac:dyDescent="0.2">
      <c r="A9" s="39"/>
    </row>
    <row r="10" spans="1:14" ht="35.1" customHeight="1" x14ac:dyDescent="0.2">
      <c r="A10" s="87" t="s">
        <v>1090</v>
      </c>
      <c r="B10" s="179" t="s">
        <v>88</v>
      </c>
      <c r="C10" s="179" t="s">
        <v>89</v>
      </c>
      <c r="D10" s="181" t="s">
        <v>885</v>
      </c>
    </row>
    <row r="11" spans="1:14" s="16" customFormat="1" ht="9.9499999999999993" customHeight="1" x14ac:dyDescent="0.2">
      <c r="A11" s="182" t="s">
        <v>95</v>
      </c>
      <c r="B11" s="88">
        <f>IF('Tab1'!F5+0&gt;0,'Tab1'!F5+0,"//")</f>
        <v>2080</v>
      </c>
      <c r="C11" s="88">
        <f>'Tab1'!F50+0</f>
        <v>1970</v>
      </c>
      <c r="D11" s="88">
        <f>'Tab1'!F95+0</f>
        <v>2670</v>
      </c>
      <c r="F11" s="28"/>
    </row>
    <row r="12" spans="1:14" ht="9.9499999999999993" customHeight="1" x14ac:dyDescent="0.2">
      <c r="A12" s="183" t="s">
        <v>147</v>
      </c>
      <c r="B12" s="89" t="str">
        <f>IF('Tab1'!F6+0&gt;0,'Tab1'!F6,"//")</f>
        <v>1780</v>
      </c>
      <c r="C12" s="89">
        <f>'Tab1'!F51+0</f>
        <v>1720</v>
      </c>
      <c r="D12" s="89">
        <f>'Tab1'!F96+0</f>
        <v>2010</v>
      </c>
      <c r="F12" s="17"/>
    </row>
    <row r="13" spans="1:14" ht="9.9499999999999993" customHeight="1" x14ac:dyDescent="0.2">
      <c r="A13" s="184" t="s">
        <v>115</v>
      </c>
      <c r="B13" s="90" t="str">
        <f>IF('Tab1'!F7+0&gt;0,'Tab1'!F7,"//")</f>
        <v>2070</v>
      </c>
      <c r="C13" s="90">
        <f>'Tab1'!F52+0</f>
        <v>2060</v>
      </c>
      <c r="D13" s="90">
        <f>'Tab1'!F97+0</f>
        <v>2710</v>
      </c>
      <c r="F13" s="17"/>
    </row>
    <row r="14" spans="1:14" ht="9.9499999999999993" customHeight="1" x14ac:dyDescent="0.2">
      <c r="A14" s="185" t="s">
        <v>91</v>
      </c>
      <c r="B14" s="91" t="str">
        <f>IF('Tab1'!F8+0&gt;0,'Tab1'!F8,"//")</f>
        <v>2150</v>
      </c>
      <c r="C14" s="91">
        <f>'Tab1'!F53+0</f>
        <v>2190</v>
      </c>
      <c r="D14" s="91">
        <f>'Tab1'!F98+0</f>
        <v>3060</v>
      </c>
      <c r="F14" s="18"/>
    </row>
    <row r="15" spans="1:14" ht="9.9499999999999993" customHeight="1" x14ac:dyDescent="0.2">
      <c r="A15" s="186" t="s">
        <v>94</v>
      </c>
      <c r="B15" s="89" t="str">
        <f>IF('Tab1'!F9+0&gt;0,'Tab1'!F9,"//")</f>
        <v>2230</v>
      </c>
      <c r="C15" s="89">
        <f>'Tab1'!F54+0</f>
        <v>2030</v>
      </c>
      <c r="D15" s="89">
        <f>'Tab1'!F99+0</f>
        <v>2860</v>
      </c>
      <c r="F15" s="18"/>
    </row>
    <row r="16" spans="1:14" s="34" customFormat="1" ht="9.9499999999999993" customHeight="1" x14ac:dyDescent="0.2">
      <c r="A16" s="187" t="s">
        <v>90</v>
      </c>
      <c r="B16" s="91" t="str">
        <f>IF('Tab1'!F10+0&gt;0,'Tab1'!F10,"//")</f>
        <v>1920</v>
      </c>
      <c r="C16" s="91">
        <f>'Tab1'!F55+0</f>
        <v>1890</v>
      </c>
      <c r="D16" s="91">
        <f>'Tab1'!F100+0</f>
        <v>2420</v>
      </c>
    </row>
    <row r="17" spans="1:6" ht="9.9499999999999993" customHeight="1" x14ac:dyDescent="0.2">
      <c r="A17" s="184" t="s">
        <v>141</v>
      </c>
      <c r="B17" s="90" t="str">
        <f>IF('Tab1'!F11+0&gt;0,'Tab1'!F11,"//")</f>
        <v>4650</v>
      </c>
      <c r="C17" s="90">
        <f>'Tab1'!F56+0</f>
        <v>3550</v>
      </c>
      <c r="D17" s="90">
        <f>'Tab1'!F101+0</f>
        <v>4520</v>
      </c>
    </row>
    <row r="18" spans="1:6" ht="9.9499999999999993" customHeight="1" x14ac:dyDescent="0.2">
      <c r="A18" s="184" t="s">
        <v>142</v>
      </c>
      <c r="B18" s="90" t="str">
        <f>IF('Tab1'!F12+0&gt;0,'Tab1'!F12,"//")</f>
        <v>2300</v>
      </c>
      <c r="C18" s="90">
        <f>'Tab1'!F57+0</f>
        <v>2270</v>
      </c>
      <c r="D18" s="90">
        <f>'Tab1'!F102+0</f>
        <v>2600</v>
      </c>
    </row>
    <row r="19" spans="1:6" ht="9.9499999999999993" customHeight="1" x14ac:dyDescent="0.2">
      <c r="A19" s="184" t="s">
        <v>143</v>
      </c>
      <c r="B19" s="90" t="str">
        <f>IF('Tab1'!F13+0&gt;0,'Tab1'!F13,"//")</f>
        <v>1660</v>
      </c>
      <c r="C19" s="90">
        <f>'Tab1'!F58+0</f>
        <v>1720</v>
      </c>
      <c r="D19" s="90">
        <f>'Tab1'!F103+0</f>
        <v>1880</v>
      </c>
    </row>
    <row r="20" spans="1:6" ht="9.9499999999999993" customHeight="1" x14ac:dyDescent="0.2">
      <c r="A20" s="185" t="s">
        <v>144</v>
      </c>
      <c r="B20" s="90" t="str">
        <f>IF('Tab1'!F14+0&gt;0,'Tab1'!F14,"//")</f>
        <v>1780</v>
      </c>
      <c r="C20" s="90">
        <f>'Tab1'!F59+0</f>
        <v>1850</v>
      </c>
      <c r="D20" s="91">
        <f>'Tab1'!F104+0</f>
        <v>1980</v>
      </c>
    </row>
    <row r="21" spans="1:6" ht="9.9499999999999993" customHeight="1" x14ac:dyDescent="0.2">
      <c r="A21" s="183" t="s">
        <v>157</v>
      </c>
      <c r="B21" s="89" t="str">
        <f>IF('Tab1'!F15+0&gt;0,'Tab1'!F15,"//")</f>
        <v>2150</v>
      </c>
      <c r="C21" s="89">
        <f>'Tab1'!F60+0</f>
        <v>1830</v>
      </c>
      <c r="D21" s="89">
        <f>'Tab1'!F105+0</f>
        <v>2200</v>
      </c>
    </row>
    <row r="22" spans="1:6" ht="9.9499999999999993" customHeight="1" x14ac:dyDescent="0.2">
      <c r="A22" s="184" t="s">
        <v>1006</v>
      </c>
      <c r="B22" s="90" t="str">
        <f>IF('Tab1'!F16+0&gt;0,'Tab1'!F16,"//")</f>
        <v>2160</v>
      </c>
      <c r="C22" s="90">
        <f>'Tab1'!F61+0</f>
        <v>1960</v>
      </c>
      <c r="D22" s="90">
        <f>'Tab1'!F106+0</f>
        <v>2420</v>
      </c>
    </row>
    <row r="23" spans="1:6" ht="9.9499999999999993" customHeight="1" x14ac:dyDescent="0.2">
      <c r="A23" s="184" t="s">
        <v>1007</v>
      </c>
      <c r="B23" s="90" t="str">
        <f>IF('Tab1'!F17+0&gt;0,'Tab1'!F17,"//")</f>
        <v>2060</v>
      </c>
      <c r="C23" s="90">
        <f>'Tab1'!F62+0</f>
        <v>1990</v>
      </c>
      <c r="D23" s="90">
        <f>'Tab1'!F107+0</f>
        <v>2530</v>
      </c>
    </row>
    <row r="24" spans="1:6" s="34" customFormat="1" ht="9.9499999999999993" customHeight="1" x14ac:dyDescent="0.2">
      <c r="A24" s="184" t="s">
        <v>1008</v>
      </c>
      <c r="B24" s="90" t="str">
        <f>IF('Tab1'!F18+0&gt;0,'Tab1'!F18,"//")</f>
        <v>1910</v>
      </c>
      <c r="C24" s="90">
        <f>'Tab1'!F63+0</f>
        <v>2050</v>
      </c>
      <c r="D24" s="90">
        <f>'Tab1'!F108+0</f>
        <v>2650</v>
      </c>
    </row>
    <row r="25" spans="1:6" ht="9.9499999999999993" customHeight="1" x14ac:dyDescent="0.2">
      <c r="A25" s="184" t="s">
        <v>1009</v>
      </c>
      <c r="B25" s="90" t="str">
        <f>IF('Tab1'!F19+0&gt;0,'Tab1'!F19,"//")</f>
        <v>2180</v>
      </c>
      <c r="C25" s="90">
        <f>'Tab1'!F64+0</f>
        <v>2320</v>
      </c>
      <c r="D25" s="90">
        <f>'Tab1'!F109+0</f>
        <v>2790</v>
      </c>
    </row>
    <row r="26" spans="1:6" ht="9.9499999999999993" customHeight="1" x14ac:dyDescent="0.2">
      <c r="A26" s="184" t="s">
        <v>1010</v>
      </c>
      <c r="B26" s="90" t="str">
        <f>IF('Tab1'!F20+0&gt;0,'Tab1'!F20,"//")</f>
        <v>1990</v>
      </c>
      <c r="C26" s="90">
        <f>'Tab1'!F65+0</f>
        <v>2350</v>
      </c>
      <c r="D26" s="90">
        <f>'Tab1'!F110+0</f>
        <v>2880</v>
      </c>
    </row>
    <row r="27" spans="1:6" ht="9.9499999999999993" customHeight="1" x14ac:dyDescent="0.2">
      <c r="A27" s="185" t="s">
        <v>1011</v>
      </c>
      <c r="B27" s="91" t="str">
        <f>IF('Tab1'!F21+0&gt;0,'Tab1'!F21,"//")</f>
        <v>2080</v>
      </c>
      <c r="C27" s="91">
        <f>'Tab1'!F66+0</f>
        <v>2170</v>
      </c>
      <c r="D27" s="91">
        <f>'Tab1'!F111+0</f>
        <v>3020</v>
      </c>
    </row>
    <row r="28" spans="1:6" s="15" customFormat="1" ht="9" customHeight="1" x14ac:dyDescent="0.2">
      <c r="A28" s="273" t="s">
        <v>82</v>
      </c>
      <c r="B28" s="274"/>
      <c r="C28" s="274"/>
      <c r="D28" s="274"/>
    </row>
    <row r="29" spans="1:6" s="15" customFormat="1" ht="9.9499999999999993" customHeight="1" x14ac:dyDescent="0.2">
      <c r="A29" s="41"/>
      <c r="B29" s="52"/>
      <c r="C29" s="52"/>
      <c r="D29" s="52"/>
    </row>
    <row r="30" spans="1:6" ht="35.1" customHeight="1" x14ac:dyDescent="0.2">
      <c r="A30" s="87" t="s">
        <v>16</v>
      </c>
      <c r="B30" s="179" t="s">
        <v>88</v>
      </c>
      <c r="C30" s="179" t="s">
        <v>89</v>
      </c>
      <c r="D30" s="180" t="s">
        <v>885</v>
      </c>
    </row>
    <row r="31" spans="1:6" s="16" customFormat="1" ht="9.9499999999999993" customHeight="1" x14ac:dyDescent="0.2">
      <c r="A31" s="188" t="s">
        <v>95</v>
      </c>
      <c r="B31" s="92">
        <f>IF('Tab1'!P2+0&lt;&gt;0,'Tab1'!P2+0,"//")</f>
        <v>-13.88886218</v>
      </c>
      <c r="C31" s="92">
        <f>IF('Tab1'!P17+0&lt;&gt;0,'Tab1'!P17+0,"//")</f>
        <v>-6.9699315830000002</v>
      </c>
      <c r="D31" s="92">
        <f>IF('Tab1'!P32+0&lt;&gt;0,'Tab1'!P32+0,"//")</f>
        <v>-15.244614</v>
      </c>
      <c r="F31" s="28"/>
    </row>
    <row r="32" spans="1:6" ht="9.9499999999999993" customHeight="1" x14ac:dyDescent="0.2">
      <c r="A32" s="189" t="s">
        <v>141</v>
      </c>
      <c r="B32" s="93">
        <f>IF('Tab1'!P3=", ","//",'Tab1'!P3+0)</f>
        <v>-3.355431115</v>
      </c>
      <c r="C32" s="93">
        <f>IF('Tab1'!P18+0&lt;&gt;0,'Tab1'!P18+0,"//")</f>
        <v>-6.9670509149999997</v>
      </c>
      <c r="D32" s="93">
        <f>IF('Tab1'!P33+0&lt;&gt;0,'Tab1'!P33+0,"//")</f>
        <v>-15.670230889999999</v>
      </c>
    </row>
    <row r="33" spans="1:6" ht="9.9499999999999993" customHeight="1" x14ac:dyDescent="0.2">
      <c r="A33" s="189" t="s">
        <v>142</v>
      </c>
      <c r="B33" s="93">
        <f>IF('Tab1'!P4=", ","//",'Tab1'!P4+0)</f>
        <v>-8.5753872690000001</v>
      </c>
      <c r="C33" s="93">
        <f>IF('Tab1'!P19+0&lt;&gt;0,'Tab1'!P19+0,"//")</f>
        <v>-6.4065849459999997</v>
      </c>
      <c r="D33" s="93">
        <f>IF('Tab1'!P34+0&lt;&gt;0,'Tab1'!P34+0,"//")</f>
        <v>-12.15078789</v>
      </c>
    </row>
    <row r="34" spans="1:6" ht="9.9499999999999993" customHeight="1" x14ac:dyDescent="0.2">
      <c r="A34" s="189" t="s">
        <v>143</v>
      </c>
      <c r="B34" s="93">
        <f>IF('Tab1'!P5=", ","//",'Tab1'!P5+0)</f>
        <v>-2.8190407400000002</v>
      </c>
      <c r="C34" s="93">
        <f>IF('Tab1'!P20+0&lt;&gt;0,'Tab1'!P20+0,"//")</f>
        <v>-2.1608117199999999</v>
      </c>
      <c r="D34" s="93">
        <f>IF('Tab1'!P35+0&lt;&gt;0,'Tab1'!P35+0,"//")</f>
        <v>-4.090700472</v>
      </c>
    </row>
    <row r="35" spans="1:6" ht="9.9499999999999993" customHeight="1" x14ac:dyDescent="0.2">
      <c r="A35" s="190" t="s">
        <v>144</v>
      </c>
      <c r="B35" s="93">
        <f>IF('Tab1'!P6=", ","//",'Tab1'!P6+0)</f>
        <v>-4.7913384099999998</v>
      </c>
      <c r="C35" s="93">
        <f>IF('Tab1'!P21+0&lt;&gt;0,'Tab1'!P21+0,"//")</f>
        <v>-6.4959994310000004</v>
      </c>
      <c r="D35" s="94">
        <f>IF('Tab1'!P36+0&lt;&gt;0,'Tab1'!P36+0,"//")</f>
        <v>-13.95397651</v>
      </c>
    </row>
    <row r="36" spans="1:6" ht="9.9499999999999993" customHeight="1" x14ac:dyDescent="0.2">
      <c r="A36" s="191" t="s">
        <v>147</v>
      </c>
      <c r="B36" s="95">
        <f>IF('Tab1'!P7=", ","//",'Tab1'!P7+0)</f>
        <v>-0.61519756599999997</v>
      </c>
      <c r="C36" s="95">
        <f>IF('Tab1'!P22+0&lt;&gt;0,'Tab1'!P22+0,"//")</f>
        <v>-2.461022872</v>
      </c>
      <c r="D36" s="95">
        <f>IF('Tab1'!P37+0&lt;&gt;0,'Tab1'!P37+0,"//")</f>
        <v>-5.7879146500000003</v>
      </c>
      <c r="F36" s="17"/>
    </row>
    <row r="37" spans="1:6" ht="9.9499999999999993" customHeight="1" x14ac:dyDescent="0.2">
      <c r="A37" s="189" t="s">
        <v>115</v>
      </c>
      <c r="B37" s="93">
        <f>IF('Tab1'!P8=", ","//",'Tab1'!P8+0)</f>
        <v>-11.85940716</v>
      </c>
      <c r="C37" s="93">
        <f>IF('Tab1'!P23+0&lt;&gt;0,'Tab1'!P23+0,"//")</f>
        <v>-6.5350915450000002</v>
      </c>
      <c r="D37" s="93">
        <f>IF('Tab1'!P38+0&lt;&gt;0,'Tab1'!P38+0,"//")</f>
        <v>-12.62328323</v>
      </c>
      <c r="F37" s="17"/>
    </row>
    <row r="38" spans="1:6" ht="9.9499999999999993" customHeight="1" x14ac:dyDescent="0.2">
      <c r="A38" s="190" t="s">
        <v>91</v>
      </c>
      <c r="B38" s="94">
        <f>IF('Tab1'!P9=", ","//",'Tab1'!P9+0)</f>
        <v>-18.779245070000002</v>
      </c>
      <c r="C38" s="94">
        <f>IF('Tab1'!P24+0&lt;&gt;0,'Tab1'!P24+0,"//")</f>
        <v>-13.45145713</v>
      </c>
      <c r="D38" s="94">
        <f>IF('Tab1'!P39+0&lt;&gt;0,'Tab1'!P39+0,"//")</f>
        <v>-22.284856170000001</v>
      </c>
      <c r="F38" s="18"/>
    </row>
    <row r="39" spans="1:6" ht="9.9499999999999993" customHeight="1" x14ac:dyDescent="0.2">
      <c r="A39" s="191" t="s">
        <v>157</v>
      </c>
      <c r="B39" s="95">
        <f>IF('Tab1'!P10=", ","//",'Tab1'!P10+0)</f>
        <v>-19.08578125</v>
      </c>
      <c r="C39" s="95">
        <f>IF('Tab1'!P25+0&lt;&gt;0,'Tab1'!P25+0,"//")</f>
        <v>-5.1353801680000002</v>
      </c>
      <c r="D39" s="95">
        <f>IF('Tab1'!P40+0&lt;&gt;0,'Tab1'!P40+0,"//")</f>
        <v>-9.3450640899999993</v>
      </c>
    </row>
    <row r="40" spans="1:6" ht="9.9499999999999993" customHeight="1" x14ac:dyDescent="0.2">
      <c r="A40" s="189" t="s">
        <v>1006</v>
      </c>
      <c r="B40" s="93">
        <f>IF('Tab1'!P11=", ","//",'Tab1'!P11+0)</f>
        <v>-17.26932021</v>
      </c>
      <c r="C40" s="93">
        <f>IF('Tab1'!P26+0&lt;&gt;0,'Tab1'!P26+0,"//")</f>
        <v>-6.1446470240000002</v>
      </c>
      <c r="D40" s="93">
        <f>IF('Tab1'!P41+0&lt;&gt;0,'Tab1'!P41+0,"//")</f>
        <v>-10.81166337</v>
      </c>
    </row>
    <row r="41" spans="1:6" ht="9.9499999999999993" customHeight="1" x14ac:dyDescent="0.2">
      <c r="A41" s="189" t="s">
        <v>1007</v>
      </c>
      <c r="B41" s="93">
        <f>IF('Tab1'!P12=", ","//",'Tab1'!P12+0)</f>
        <v>-10.077314169999999</v>
      </c>
      <c r="C41" s="93">
        <f>IF('Tab1'!P27+0&lt;&gt;0,'Tab1'!P27+0,"//")</f>
        <v>-7.8359028720000001</v>
      </c>
      <c r="D41" s="93">
        <f>IF('Tab1'!P42+0&lt;&gt;0,'Tab1'!P42+0,"//")</f>
        <v>-14.407219359999999</v>
      </c>
    </row>
    <row r="42" spans="1:6" s="34" customFormat="1" ht="9.9499999999999993" customHeight="1" x14ac:dyDescent="0.2">
      <c r="A42" s="189" t="s">
        <v>1008</v>
      </c>
      <c r="B42" s="93">
        <f>IF('Tab1'!P13=", ","//",'Tab1'!P13+0)</f>
        <v>-13.832423950000001</v>
      </c>
      <c r="C42" s="93">
        <f>IF('Tab1'!P28+0&lt;&gt;0,'Tab1'!P28+0,"//")</f>
        <v>-8.6655685219999992</v>
      </c>
      <c r="D42" s="93">
        <f>IF('Tab1'!P43+0&lt;&gt;0,'Tab1'!P43+0,"//")</f>
        <v>-17.74951605</v>
      </c>
    </row>
    <row r="43" spans="1:6" ht="9.9499999999999993" customHeight="1" x14ac:dyDescent="0.2">
      <c r="A43" s="189" t="s">
        <v>1009</v>
      </c>
      <c r="B43" s="93">
        <f>IF('Tab1'!P14=", ","//",'Tab1'!P14+0)</f>
        <v>-10.90228698</v>
      </c>
      <c r="C43" s="93">
        <f>IF('Tab1'!P29+0&lt;&gt;0,'Tab1'!P29+0,"//")</f>
        <v>-9.4485863729999995</v>
      </c>
      <c r="D43" s="93">
        <f>IF('Tab1'!P44+0&lt;&gt;0,'Tab1'!P44+0,"//")</f>
        <v>-17.857312969999999</v>
      </c>
    </row>
    <row r="44" spans="1:6" ht="9.9499999999999993" customHeight="1" x14ac:dyDescent="0.2">
      <c r="A44" s="189" t="s">
        <v>1010</v>
      </c>
      <c r="B44" s="93">
        <f>IF('Tab1'!P15=", ","//",'Tab1'!P15+0)</f>
        <v>-15.08496291</v>
      </c>
      <c r="C44" s="93">
        <f>IF('Tab1'!P30+0&lt;&gt;0,'Tab1'!P30+0,"//")</f>
        <v>-11.675443469999999</v>
      </c>
      <c r="D44" s="93">
        <f>IF('Tab1'!P45+0&lt;&gt;0,'Tab1'!P45+0,"//")</f>
        <v>-18.190656149999999</v>
      </c>
    </row>
    <row r="45" spans="1:6" ht="9.9499999999999993" customHeight="1" x14ac:dyDescent="0.2">
      <c r="A45" s="190" t="s">
        <v>1011</v>
      </c>
      <c r="B45" s="94">
        <f>IF('Tab1'!P16=", ","//",'Tab1'!P16+0)</f>
        <v>-14.005283009999999</v>
      </c>
      <c r="C45" s="94">
        <f>IF('Tab1'!P31+0&lt;&gt;0,'Tab1'!P31+0,"//")</f>
        <v>-14.092615240000001</v>
      </c>
      <c r="D45" s="94">
        <f>IF('Tab1'!P46+0&lt;&gt;0,'Tab1'!P46+0,"//")</f>
        <v>-18.083100510000001</v>
      </c>
    </row>
    <row r="46" spans="1:6" s="15" customFormat="1" ht="9" customHeight="1" x14ac:dyDescent="0.2">
      <c r="A46" s="273" t="s">
        <v>82</v>
      </c>
      <c r="B46" s="274"/>
      <c r="C46" s="274"/>
      <c r="D46" s="274"/>
    </row>
    <row r="47" spans="1:6" s="22" customFormat="1" ht="9" customHeight="1" x14ac:dyDescent="0.15">
      <c r="A47" s="23" t="s">
        <v>1021</v>
      </c>
      <c r="B47" s="52"/>
      <c r="C47" s="52"/>
      <c r="D47" s="52"/>
    </row>
    <row r="48" spans="1:6" s="15" customFormat="1" ht="9.9499999999999993" customHeight="1" x14ac:dyDescent="0.2">
      <c r="A48" s="41"/>
      <c r="B48" s="52"/>
      <c r="C48" s="52"/>
      <c r="D48" s="52"/>
    </row>
    <row r="49" spans="1:6" ht="35.1" customHeight="1" x14ac:dyDescent="0.2">
      <c r="A49" s="87" t="s">
        <v>1091</v>
      </c>
      <c r="B49" s="179" t="s">
        <v>88</v>
      </c>
      <c r="C49" s="179" t="s">
        <v>89</v>
      </c>
      <c r="D49" s="180" t="s">
        <v>885</v>
      </c>
    </row>
    <row r="50" spans="1:6" s="6" customFormat="1" ht="9.9499999999999993" customHeight="1" x14ac:dyDescent="0.2">
      <c r="A50" s="192" t="s">
        <v>888</v>
      </c>
      <c r="B50" s="95">
        <f>'Tab1'!F22+0</f>
        <v>2.8</v>
      </c>
      <c r="C50" s="95">
        <f>'Tab1'!F67+0</f>
        <v>5.9</v>
      </c>
      <c r="D50" s="95">
        <f>'Tab1'!F112+0</f>
        <v>4.9000000000000004</v>
      </c>
    </row>
    <row r="51" spans="1:6" ht="9.9499999999999993" customHeight="1" x14ac:dyDescent="0.2">
      <c r="A51" s="193" t="s">
        <v>148</v>
      </c>
      <c r="B51" s="93">
        <f>'Tab1'!F23+0</f>
        <v>3.1</v>
      </c>
      <c r="C51" s="93">
        <f>'Tab1'!F68+0</f>
        <v>7.3</v>
      </c>
      <c r="D51" s="93">
        <f>'Tab1'!F113+0</f>
        <v>3.5</v>
      </c>
    </row>
    <row r="52" spans="1:6" ht="9.9499999999999993" customHeight="1" x14ac:dyDescent="0.2">
      <c r="A52" s="193" t="s">
        <v>149</v>
      </c>
      <c r="B52" s="93">
        <f>'Tab1'!F24+0</f>
        <v>17.2</v>
      </c>
      <c r="C52" s="93">
        <f>'Tab1'!F69+0</f>
        <v>17.600000000000001</v>
      </c>
      <c r="D52" s="93">
        <f>'Tab1'!F114+0</f>
        <v>8.1999999999999993</v>
      </c>
    </row>
    <row r="53" spans="1:6" ht="9.9499999999999993" customHeight="1" x14ac:dyDescent="0.2">
      <c r="A53" s="194" t="s">
        <v>150</v>
      </c>
      <c r="B53" s="93">
        <f>'Tab1'!F25+0</f>
        <v>20.399999999999999</v>
      </c>
      <c r="C53" s="93">
        <f>'Tab1'!F70+0</f>
        <v>16.600000000000001</v>
      </c>
      <c r="D53" s="93">
        <f>'Tab1'!F115+0</f>
        <v>8.6</v>
      </c>
    </row>
    <row r="54" spans="1:6" ht="9.9499999999999993" customHeight="1" x14ac:dyDescent="0.2">
      <c r="A54" s="194" t="s">
        <v>151</v>
      </c>
      <c r="B54" s="93">
        <f>'Tab1'!F26+0</f>
        <v>13.3</v>
      </c>
      <c r="C54" s="93">
        <f>'Tab1'!F71+0</f>
        <v>12.3</v>
      </c>
      <c r="D54" s="93">
        <f>'Tab1'!F116+0</f>
        <v>8.1</v>
      </c>
    </row>
    <row r="55" spans="1:6" ht="9.9499999999999993" customHeight="1" x14ac:dyDescent="0.2">
      <c r="A55" s="194" t="s">
        <v>152</v>
      </c>
      <c r="B55" s="93">
        <f>'Tab1'!F27+0</f>
        <v>8.6</v>
      </c>
      <c r="C55" s="93">
        <f>'Tab1'!F72+0</f>
        <v>9.1</v>
      </c>
      <c r="D55" s="93">
        <f>'Tab1'!F117+0</f>
        <v>7.4</v>
      </c>
    </row>
    <row r="56" spans="1:6" ht="9.9499999999999993" customHeight="1" x14ac:dyDescent="0.2">
      <c r="A56" s="194" t="s">
        <v>886</v>
      </c>
      <c r="B56" s="93">
        <f>'Tab1'!F28+0</f>
        <v>6.1</v>
      </c>
      <c r="C56" s="93">
        <f>'Tab1'!F73+0</f>
        <v>6.7</v>
      </c>
      <c r="D56" s="93">
        <f>'Tab1'!F118+0</f>
        <v>6.8</v>
      </c>
    </row>
    <row r="57" spans="1:6" ht="9.9499999999999993" customHeight="1" x14ac:dyDescent="0.2">
      <c r="A57" s="194" t="s">
        <v>887</v>
      </c>
      <c r="B57" s="93">
        <f>'Tab1'!F29+0</f>
        <v>14.5</v>
      </c>
      <c r="C57" s="93">
        <f>'Tab1'!F74+0</f>
        <v>13.3</v>
      </c>
      <c r="D57" s="93">
        <f>'Tab1'!F119+0</f>
        <v>19.600000000000001</v>
      </c>
    </row>
    <row r="58" spans="1:6" ht="9.9499999999999993" customHeight="1" x14ac:dyDescent="0.2">
      <c r="A58" s="194" t="s">
        <v>153</v>
      </c>
      <c r="B58" s="93">
        <f>'Tab1'!F30+0</f>
        <v>10.1</v>
      </c>
      <c r="C58" s="93">
        <f>'Tab1'!F75+0</f>
        <v>8.1999999999999993</v>
      </c>
      <c r="D58" s="93">
        <f>'Tab1'!F120+0</f>
        <v>20.5</v>
      </c>
    </row>
    <row r="59" spans="1:6" ht="9.9499999999999993" customHeight="1" x14ac:dyDescent="0.2">
      <c r="A59" s="194" t="s">
        <v>154</v>
      </c>
      <c r="B59" s="93">
        <f>'Tab1'!F31+0</f>
        <v>2.2000000000000002</v>
      </c>
      <c r="C59" s="93">
        <f>'Tab1'!F76+0</f>
        <v>1.8</v>
      </c>
      <c r="D59" s="93">
        <f>'Tab1'!F121+0</f>
        <v>6.6</v>
      </c>
    </row>
    <row r="60" spans="1:6" ht="9.9499999999999993" customHeight="1" x14ac:dyDescent="0.2">
      <c r="A60" s="194" t="s">
        <v>155</v>
      </c>
      <c r="B60" s="93">
        <f>'Tab1'!F32+0</f>
        <v>0.7</v>
      </c>
      <c r="C60" s="93">
        <f>'Tab1'!F77+0</f>
        <v>0.6</v>
      </c>
      <c r="D60" s="93">
        <f>'Tab1'!F122+0</f>
        <v>2.6</v>
      </c>
      <c r="E60" s="4"/>
      <c r="F60" s="4"/>
    </row>
    <row r="61" spans="1:6" ht="9.9499999999999993" customHeight="1" x14ac:dyDescent="0.2">
      <c r="A61" s="195" t="s">
        <v>156</v>
      </c>
      <c r="B61" s="94">
        <f>100-B60-B59-B58-B57-B56-B55-B54-B53-B52-B51-B50</f>
        <v>1.0000000000000022</v>
      </c>
      <c r="C61" s="94">
        <f>100-C60-C59-C58-C57-C56-C55-C54-C53-C52-C51-C50</f>
        <v>0.59999999999999698</v>
      </c>
      <c r="D61" s="94">
        <f>100-D60-D59-D58-D57-D56-D55-D54-D53-D52-D51-D50</f>
        <v>3.2000000000000117</v>
      </c>
      <c r="E61" s="4"/>
      <c r="F61" s="4"/>
    </row>
    <row r="62" spans="1:6" s="7" customFormat="1" ht="9.9499999999999993" customHeight="1" x14ac:dyDescent="0.2">
      <c r="A62" s="196" t="s">
        <v>95</v>
      </c>
      <c r="B62" s="96">
        <v>100</v>
      </c>
      <c r="C62" s="96">
        <v>100</v>
      </c>
      <c r="D62" s="97">
        <v>100</v>
      </c>
    </row>
    <row r="63" spans="1:6" s="15" customFormat="1" ht="11.25" x14ac:dyDescent="0.2">
      <c r="A63" s="271" t="s">
        <v>891</v>
      </c>
      <c r="B63" s="272"/>
      <c r="C63" s="272"/>
      <c r="D63" s="272"/>
    </row>
    <row r="64" spans="1:6" ht="9.9499999999999993" customHeight="1" x14ac:dyDescent="0.2">
      <c r="A64" s="38"/>
      <c r="B64" s="53"/>
      <c r="C64" s="53"/>
      <c r="D64" s="53"/>
    </row>
    <row r="65" spans="1:4" ht="35.1" customHeight="1" x14ac:dyDescent="0.2">
      <c r="A65" s="87" t="s">
        <v>1092</v>
      </c>
      <c r="B65" s="179" t="s">
        <v>88</v>
      </c>
      <c r="C65" s="179" t="s">
        <v>89</v>
      </c>
      <c r="D65" s="180" t="s">
        <v>885</v>
      </c>
    </row>
    <row r="66" spans="1:4" s="16" customFormat="1" ht="9.9499999999999993" customHeight="1" x14ac:dyDescent="0.2">
      <c r="A66" s="188" t="s">
        <v>95</v>
      </c>
      <c r="B66" s="98">
        <f>B50</f>
        <v>2.8</v>
      </c>
      <c r="C66" s="98">
        <f>C50</f>
        <v>5.9</v>
      </c>
      <c r="D66" s="98">
        <f>D50</f>
        <v>4.9000000000000004</v>
      </c>
    </row>
    <row r="67" spans="1:4" ht="9.9499999999999993" customHeight="1" x14ac:dyDescent="0.2">
      <c r="A67" s="191" t="s">
        <v>147</v>
      </c>
      <c r="B67" s="99">
        <f>IF('Tab1'!F34+0&gt;0,'Tab1'!F34+0,"//")</f>
        <v>3.6</v>
      </c>
      <c r="C67" s="99">
        <f>'Tab1'!F79+0</f>
        <v>6.3</v>
      </c>
      <c r="D67" s="99">
        <f>'Tab1'!F124+0</f>
        <v>7.3</v>
      </c>
    </row>
    <row r="68" spans="1:4" ht="9.9499999999999993" customHeight="1" x14ac:dyDescent="0.2">
      <c r="A68" s="189" t="s">
        <v>115</v>
      </c>
      <c r="B68" s="100">
        <f>IF('Tab1'!F35+0&gt;0,'Tab1'!F35+0,"//")</f>
        <v>2.8</v>
      </c>
      <c r="C68" s="100">
        <f>'Tab1'!F80+0</f>
        <v>5.7</v>
      </c>
      <c r="D68" s="100">
        <f>'Tab1'!F125+0</f>
        <v>4.4000000000000004</v>
      </c>
    </row>
    <row r="69" spans="1:4" ht="9.9499999999999993" customHeight="1" x14ac:dyDescent="0.2">
      <c r="A69" s="190" t="s">
        <v>91</v>
      </c>
      <c r="B69" s="101">
        <f>IF('Tab1'!F36+0&gt;0,'Tab1'!F36+0,"//")</f>
        <v>2.6</v>
      </c>
      <c r="C69" s="101">
        <f>'Tab1'!F81+0</f>
        <v>5.6</v>
      </c>
      <c r="D69" s="101">
        <f>'Tab1'!F126+0</f>
        <v>4.0999999999999996</v>
      </c>
    </row>
    <row r="70" spans="1:4" ht="9.9499999999999993" customHeight="1" x14ac:dyDescent="0.2">
      <c r="A70" s="197" t="s">
        <v>94</v>
      </c>
      <c r="B70" s="99">
        <f>IF('Tab1'!F37+0&gt;0,'Tab1'!F37+0,"//")</f>
        <v>2</v>
      </c>
      <c r="C70" s="99">
        <f>'Tab1'!F82+0</f>
        <v>5.9</v>
      </c>
      <c r="D70" s="99">
        <f>'Tab1'!F127+0</f>
        <v>4.2</v>
      </c>
    </row>
    <row r="71" spans="1:4" ht="9.9499999999999993" customHeight="1" x14ac:dyDescent="0.2">
      <c r="A71" s="198" t="s">
        <v>90</v>
      </c>
      <c r="B71" s="101">
        <f>IF('Tab1'!F38+0&gt;0,'Tab1'!F38+0,"//")</f>
        <v>3.6</v>
      </c>
      <c r="C71" s="100">
        <f>'Tab1'!F83+0</f>
        <v>5.9</v>
      </c>
      <c r="D71" s="101">
        <f>'Tab1'!F128+0</f>
        <v>5.9</v>
      </c>
    </row>
    <row r="72" spans="1:4" ht="9.9499999999999993" customHeight="1" x14ac:dyDescent="0.2">
      <c r="A72" s="199" t="s">
        <v>141</v>
      </c>
      <c r="B72" s="100">
        <f>IF('Tab1'!F39+0&gt;0,'Tab1'!F39+0,"//")</f>
        <v>0.4</v>
      </c>
      <c r="C72" s="99">
        <f>'Tab1'!F84+0</f>
        <v>4.5999999999999996</v>
      </c>
      <c r="D72" s="102">
        <f>'Tab1'!F129+0</f>
        <v>1</v>
      </c>
    </row>
    <row r="73" spans="1:4" ht="9.9499999999999993" customHeight="1" x14ac:dyDescent="0.2">
      <c r="A73" s="194" t="s">
        <v>142</v>
      </c>
      <c r="B73" s="103">
        <f>IF('Tab1'!F40+0&gt;0,'Tab1'!F40+0,"//")</f>
        <v>1.1000000000000001</v>
      </c>
      <c r="C73" s="100">
        <f>'Tab1'!F85+0</f>
        <v>1.4</v>
      </c>
      <c r="D73" s="104">
        <f>'Tab1'!F130+0</f>
        <v>1.9</v>
      </c>
    </row>
    <row r="74" spans="1:4" ht="9.9499999999999993" customHeight="1" x14ac:dyDescent="0.2">
      <c r="A74" s="194" t="s">
        <v>143</v>
      </c>
      <c r="B74" s="103">
        <f>IF('Tab1'!F41+0&gt;0,'Tab1'!F41+0,"//")</f>
        <v>4.3</v>
      </c>
      <c r="C74" s="100">
        <f>'Tab1'!F86+0</f>
        <v>7.2</v>
      </c>
      <c r="D74" s="104">
        <f>'Tab1'!F131+0</f>
        <v>8.1</v>
      </c>
    </row>
    <row r="75" spans="1:4" ht="9.9499999999999993" customHeight="1" x14ac:dyDescent="0.2">
      <c r="A75" s="195" t="s">
        <v>144</v>
      </c>
      <c r="B75" s="105">
        <f>IF('Tab1'!F42+0&gt;0,'Tab1'!F42+0,"//")</f>
        <v>2.5</v>
      </c>
      <c r="C75" s="101">
        <f>'Tab1'!F87+0</f>
        <v>4.5999999999999996</v>
      </c>
      <c r="D75" s="106">
        <f>'Tab1'!F132+0</f>
        <v>7.2</v>
      </c>
    </row>
    <row r="76" spans="1:4" ht="9.9499999999999993" customHeight="1" x14ac:dyDescent="0.2">
      <c r="A76" s="191" t="s">
        <v>157</v>
      </c>
      <c r="B76" s="100">
        <f>IF('Tab1'!F43+0&gt;0,'Tab1'!F43+0,"//")</f>
        <v>8</v>
      </c>
      <c r="C76" s="100">
        <f>'Tab1'!F88+0</f>
        <v>9.3000000000000007</v>
      </c>
      <c r="D76" s="99">
        <f>'Tab1'!F133+0</f>
        <v>10.9</v>
      </c>
    </row>
    <row r="77" spans="1:4" ht="9.9499999999999993" customHeight="1" x14ac:dyDescent="0.2">
      <c r="A77" s="189" t="s">
        <v>1006</v>
      </c>
      <c r="B77" s="100">
        <f>IF('Tab1'!F44+0&gt;0,'Tab1'!F44+0,"//")</f>
        <v>3.1</v>
      </c>
      <c r="C77" s="100">
        <f>'Tab1'!F89+0</f>
        <v>4.2</v>
      </c>
      <c r="D77" s="100">
        <f>'Tab1'!F134+0</f>
        <v>5.6</v>
      </c>
    </row>
    <row r="78" spans="1:4" s="34" customFormat="1" ht="9.9499999999999993" customHeight="1" x14ac:dyDescent="0.2">
      <c r="A78" s="189" t="s">
        <v>1007</v>
      </c>
      <c r="B78" s="100">
        <f>IF('Tab1'!F45+0&gt;0,'Tab1'!F45+0,"//")</f>
        <v>2.8</v>
      </c>
      <c r="C78" s="100">
        <f>'Tab1'!F90+0</f>
        <v>3.1</v>
      </c>
      <c r="D78" s="100">
        <f>'Tab1'!F135+0</f>
        <v>4.5999999999999996</v>
      </c>
    </row>
    <row r="79" spans="1:4" s="34" customFormat="1" ht="9.9499999999999993" customHeight="1" x14ac:dyDescent="0.2">
      <c r="A79" s="189" t="s">
        <v>1008</v>
      </c>
      <c r="B79" s="100">
        <f>IF('Tab1'!F46+0&gt;0,'Tab1'!F46+0,"//")</f>
        <v>3.6</v>
      </c>
      <c r="C79" s="100">
        <f>'Tab1'!F91+0</f>
        <v>2.9</v>
      </c>
      <c r="D79" s="100">
        <f>'Tab1'!F136+0</f>
        <v>3.8</v>
      </c>
    </row>
    <row r="80" spans="1:4" ht="9.9499999999999993" customHeight="1" x14ac:dyDescent="0.2">
      <c r="A80" s="189" t="s">
        <v>1009</v>
      </c>
      <c r="B80" s="100">
        <f>IF('Tab1'!F47+0&gt;0,'Tab1'!F47+0,"//")</f>
        <v>3</v>
      </c>
      <c r="C80" s="100">
        <f>'Tab1'!F92+0</f>
        <v>2.8</v>
      </c>
      <c r="D80" s="100">
        <f>'Tab1'!F137+0</f>
        <v>3</v>
      </c>
    </row>
    <row r="81" spans="1:4" ht="9.9499999999999993" customHeight="1" x14ac:dyDescent="0.2">
      <c r="A81" s="189" t="s">
        <v>1010</v>
      </c>
      <c r="B81" s="100">
        <f>IF('Tab1'!F48+0&gt;0,'Tab1'!F48+0,"//")</f>
        <v>4.5</v>
      </c>
      <c r="C81" s="100">
        <f>'Tab1'!F93+0</f>
        <v>3.8</v>
      </c>
      <c r="D81" s="100">
        <f>'Tab1'!F138+0</f>
        <v>2.8</v>
      </c>
    </row>
    <row r="82" spans="1:4" ht="9.9499999999999993" customHeight="1" x14ac:dyDescent="0.2">
      <c r="A82" s="190" t="s">
        <v>1011</v>
      </c>
      <c r="B82" s="101">
        <f>IF('Tab1'!F49+0&gt;0,'Tab1'!F49+0,"//")</f>
        <v>2.5</v>
      </c>
      <c r="C82" s="101">
        <f>'Tab1'!F94+0</f>
        <v>3.5</v>
      </c>
      <c r="D82" s="101">
        <f>'Tab1'!F139+0</f>
        <v>2.6</v>
      </c>
    </row>
    <row r="83" spans="1:4" s="15" customFormat="1" ht="11.25" x14ac:dyDescent="0.2">
      <c r="A83" s="271" t="s">
        <v>891</v>
      </c>
      <c r="B83" s="272"/>
      <c r="C83" s="272"/>
      <c r="D83" s="272"/>
    </row>
  </sheetData>
  <mergeCells count="10">
    <mergeCell ref="A83:D83"/>
    <mergeCell ref="A46:D46"/>
    <mergeCell ref="B6:D6"/>
    <mergeCell ref="B7:D7"/>
    <mergeCell ref="B1:D1"/>
    <mergeCell ref="B2:D2"/>
    <mergeCell ref="B3:D3"/>
    <mergeCell ref="B4:D4"/>
    <mergeCell ref="A28:D28"/>
    <mergeCell ref="A63:D63"/>
  </mergeCells>
  <phoneticPr fontId="2" type="noConversion"/>
  <pageMargins left="0.26" right="0.26" top="0.4" bottom="0.2" header="0.17" footer="0.17"/>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7</vt:i4>
      </vt:variant>
    </vt:vector>
  </HeadingPairs>
  <TitlesOfParts>
    <vt:vector size="19" baseType="lpstr">
      <vt:lpstr>Lisez-moi</vt:lpstr>
      <vt:lpstr>Rattachement</vt:lpstr>
      <vt:lpstr>CRIS</vt:lpstr>
      <vt:lpstr>Chiffres-clés</vt:lpstr>
      <vt:lpstr>Croisement avec la NAF</vt:lpstr>
      <vt:lpstr>Emploi</vt:lpstr>
      <vt:lpstr>Emploi_femmes</vt:lpstr>
      <vt:lpstr>Emploi_hommes</vt:lpstr>
      <vt:lpstr>Salaires</vt:lpstr>
      <vt:lpstr>Entreprises</vt:lpstr>
      <vt:lpstr>Tab</vt:lpstr>
      <vt:lpstr>Tab1</vt:lpstr>
      <vt:lpstr>CRIS!Zone_d_impression</vt:lpstr>
      <vt:lpstr>'Croisement avec la NAF'!Zone_d_impression</vt:lpstr>
      <vt:lpstr>Emploi!Zone_d_impression</vt:lpstr>
      <vt:lpstr>Emploi_femmes!Zone_d_impression</vt:lpstr>
      <vt:lpstr>Emploi_hommes!Zone_d_impression</vt:lpstr>
      <vt:lpstr>Rattachement!Zone_d_impression</vt:lpstr>
      <vt:lpstr>Salaires!Zone_d_impression</vt:lpstr>
    </vt:vector>
  </TitlesOfParts>
  <Company>Ministère l'Emploi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DARES</dc:creator>
  <cp:lastModifiedBy>Théo DAMPERON (D0THBTS)</cp:lastModifiedBy>
  <cp:lastPrinted>2012-02-21T08:23:22Z</cp:lastPrinted>
  <dcterms:created xsi:type="dcterms:W3CDTF">2011-02-24T13:28:10Z</dcterms:created>
  <dcterms:modified xsi:type="dcterms:W3CDTF">2024-04-04T14:13:39Z</dcterms:modified>
</cp:coreProperties>
</file>